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ec36cd1074e7869/Desktop/"/>
    </mc:Choice>
  </mc:AlternateContent>
  <xr:revisionPtr revIDLastSave="10" documentId="8_{1A4BCAB6-E921-4B34-9E35-35FBE94B6B2E}" xr6:coauthVersionLast="47" xr6:coauthVersionMax="47" xr10:uidLastSave="{181EAA67-6133-4712-B7A2-4E726BA16B6F}"/>
  <bookViews>
    <workbookView xWindow="-108" yWindow="-108" windowWidth="23256" windowHeight="12456" tabRatio="835" xr2:uid="{00000000-000D-0000-FFFF-FFFF00000000}"/>
  </bookViews>
  <sheets>
    <sheet name="FINAL SUMMARY PAGE" sheetId="3" r:id="rId1"/>
    <sheet name="1.1 SANS A" sheetId="56" r:id="rId2"/>
    <sheet name=" 2.1 SANS C" sheetId="4" r:id="rId3"/>
    <sheet name="2.2 SANS DB" sheetId="5" r:id="rId4"/>
    <sheet name="2.3 SANS LB " sheetId="11" r:id="rId5"/>
    <sheet name="2.5 SANS L Reticulation" sheetId="76" r:id="rId6"/>
  </sheets>
  <definedNames>
    <definedName name="\0">#REF!</definedName>
    <definedName name="\d">#REF!</definedName>
    <definedName name="\i">#REF!</definedName>
    <definedName name="\m">#REF!</definedName>
    <definedName name="\p">#REF!</definedName>
    <definedName name="\q">#REF!</definedName>
    <definedName name="___SEC1200">#REF!</definedName>
    <definedName name="__1NEW_PROJECT">#REF!</definedName>
    <definedName name="__2P_PAY_CERTIFICA">#REF!</definedName>
    <definedName name="__3PRINT_ESCAL">#REF!</definedName>
    <definedName name="__4PRINT_PENALTIES">#REF!</definedName>
    <definedName name="__5PRINT_PROJECT_C">#REF!</definedName>
    <definedName name="__6PRINT_SPEC_SUBC">#REF!</definedName>
    <definedName name="__7SUM_FORMULAR">#REF!</definedName>
    <definedName name="_1NEW_PROJECT">#REF!</definedName>
    <definedName name="_2P_PAY_CERTIFICA">#REF!</definedName>
    <definedName name="_3PRINT_ESCAL">#REF!</definedName>
    <definedName name="_4PRINT_PENALTIES">#REF!</definedName>
    <definedName name="_5PRINT_PROJECT_C">#REF!</definedName>
    <definedName name="_6PRINT_SPEC_SUBC">#REF!</definedName>
    <definedName name="_7SUM_FORMULAR">#REF!</definedName>
    <definedName name="_Database_2">#REF!</definedName>
    <definedName name="_Fill" hidden="1">#REF!</definedName>
    <definedName name="_Regression_Int">1</definedName>
    <definedName name="_SEC1200">#REF!</definedName>
    <definedName name="a">#REF!</definedName>
    <definedName name="Address">#REF!</definedName>
    <definedName name="Amangcoya_Constr._cc">#REF!</definedName>
    <definedName name="Area">#REF!</definedName>
    <definedName name="b">#REF!</definedName>
    <definedName name="budge" hidden="1">#REF!</definedName>
    <definedName name="Catherine_Schutte">#REF!</definedName>
    <definedName name="cc">#REF!</definedName>
    <definedName name="City">#REF!</definedName>
    <definedName name="Code" hidden="1">#REF!</definedName>
    <definedName name="Company">#REF!</definedName>
    <definedName name="Country">#REF!</definedName>
    <definedName name="Critical_Path_Construction">#REF!</definedName>
    <definedName name="data1" hidden="1">#REF!</definedName>
    <definedName name="data2" hidden="1">#REF!</definedName>
    <definedName name="data3" hidden="1">#REF!</definedName>
    <definedName name="_xlnm.Database">#REF!</definedName>
    <definedName name="Database_MI">#REF!</definedName>
    <definedName name="Discount" hidden="1">#REF!</definedName>
    <definedName name="display_area_2" hidden="1">#REF!</definedName>
    <definedName name="Email">#REF!</definedName>
    <definedName name="Excel_BuiltIn_Print_Area_5_1">#REF!</definedName>
    <definedName name="f">#REF!</definedName>
    <definedName name="Fax">#REF!</definedName>
    <definedName name="FCode" hidden="1">#REF!</definedName>
    <definedName name="g">#REF!</definedName>
    <definedName name="Group_5___BoTT_JV">#REF!</definedName>
    <definedName name="HELP">#REF!</definedName>
    <definedName name="HiddenRows" hidden="1">#REF!</definedName>
    <definedName name="Hourly_Cost">#REF!</definedName>
    <definedName name="Inkonka_Construction">#REF!</definedName>
    <definedName name="Items_01">#REF!</definedName>
    <definedName name="jjjjjj">#REF!</definedName>
    <definedName name="Kala_Civils">#REF!</definedName>
    <definedName name="Lo">#REF!</definedName>
    <definedName name="Makhubu_Civil_Eng._Cc">#REF!</definedName>
    <definedName name="Melki_Civils___Plant_Hire">#REF!</definedName>
    <definedName name="MENU1">#REF!</definedName>
    <definedName name="Mo">#REF!</definedName>
    <definedName name="Mxoli_Civil_Constrution">#REF!</definedName>
    <definedName name="Name">#REF!</definedName>
    <definedName name="NEW">#REF!</definedName>
    <definedName name="NIL">#REF!</definedName>
    <definedName name="none">#REF!</definedName>
    <definedName name="OrderTable" hidden="1">#REF!</definedName>
    <definedName name="p">#REF!</definedName>
    <definedName name="Phone">#REF!</definedName>
    <definedName name="_xlnm.Print_Area" localSheetId="2">' 2.1 SANS C'!$A$1:$H$42</definedName>
    <definedName name="_xlnm.Print_Area" localSheetId="1">'1.1 SANS A'!$A$1:$H$68</definedName>
    <definedName name="_xlnm.Print_Area" localSheetId="3">'2.2 SANS DB'!$A$1:$H$62</definedName>
    <definedName name="_xlnm.Print_Area" localSheetId="4">'2.3 SANS LB '!$A$1:$H$52</definedName>
    <definedName name="_xlnm.Print_Area" localSheetId="5">'2.5 SANS L Reticulation'!$A$1:$I$107</definedName>
    <definedName name="_xlnm.Print_Area" localSheetId="0">'FINAL SUMMARY PAGE'!$A$1:$C$60</definedName>
    <definedName name="_xlnm.Print_Area">#REF!</definedName>
    <definedName name="_xlnm.Print_Titles" localSheetId="2">' 2.1 SANS C'!$1:$6</definedName>
    <definedName name="_xlnm.Print_Titles" localSheetId="1">'1.1 SANS A'!$1:$6</definedName>
    <definedName name="_xlnm.Print_Titles" localSheetId="3">'2.2 SANS DB'!$1:$6</definedName>
    <definedName name="_xlnm.Print_Titles" localSheetId="4">'2.3 SANS LB '!$1:$6</definedName>
    <definedName name="_xlnm.Print_Titles" localSheetId="5">'2.5 SANS L Reticulation'!$1:$6</definedName>
    <definedName name="ProdForm" hidden="1">#REF!</definedName>
    <definedName name="Product" hidden="1">#REF!</definedName>
    <definedName name="RANGE1">#REF!</definedName>
    <definedName name="RCArea" hidden="1">#REF!</definedName>
    <definedName name="So">#REF!</definedName>
    <definedName name="SpecialPrice" hidden="1">#REF!</definedName>
    <definedName name="State">#REF!</definedName>
    <definedName name="tbl_ProdInfo" hidden="1">#REF!</definedName>
    <definedName name="Tian_Mynhardt">"Catherine_Schutte"</definedName>
    <definedName name="Unam__Constr._cc">#REF!</definedName>
    <definedName name="UPDATE">#REF!</definedName>
    <definedName name="Zip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76" l="1"/>
  <c r="F18" i="76"/>
  <c r="F17" i="11"/>
  <c r="F16" i="11"/>
  <c r="F17" i="5"/>
  <c r="F17" i="4"/>
  <c r="F18" i="4"/>
  <c r="H101" i="11"/>
  <c r="H11" i="11"/>
  <c r="A2" i="11"/>
  <c r="K227" i="5"/>
  <c r="H14" i="5"/>
  <c r="H12" i="5"/>
  <c r="A2" i="5"/>
  <c r="A2" i="4"/>
  <c r="H49" i="56"/>
  <c r="H48" i="56"/>
  <c r="H47" i="56"/>
  <c r="H46" i="56"/>
  <c r="H45" i="56"/>
  <c r="H44" i="56"/>
  <c r="H43" i="56"/>
  <c r="H42" i="56"/>
  <c r="H41" i="56"/>
  <c r="F36" i="56"/>
  <c r="H13" i="56"/>
  <c r="A13" i="56"/>
  <c r="A2" i="56"/>
  <c r="A2" i="76"/>
  <c r="K229" i="5" l="1"/>
  <c r="K230" i="5"/>
</calcChain>
</file>

<file path=xl/sharedStrings.xml><?xml version="1.0" encoding="utf-8"?>
<sst xmlns="http://schemas.openxmlformats.org/spreadsheetml/2006/main" count="290" uniqueCount="185">
  <si>
    <t>HARRY GWALA DISTRICT MUNICIPALITY</t>
  </si>
  <si>
    <t>NAZARETH AND TEMBENI PIPELINE RETICULATION</t>
  </si>
  <si>
    <t>CONTRACT NUMBER: HGDM HGDM 886/HGDM/2025</t>
  </si>
  <si>
    <t>GREATER SUMMERFIELD WATER SUPPLY SCHEME PHASE 2: UPGRADE OF THE TEMBENI BULK WATER PIPELINE AND ASSOCIATED INFRASTRUCTURE</t>
  </si>
  <si>
    <t>SCHEDULE OF QUANTITIES</t>
  </si>
  <si>
    <t>SUMMARY OF BILL OF QUANTITIES</t>
  </si>
  <si>
    <t>SECTION</t>
  </si>
  <si>
    <t>DESCRIPTION</t>
  </si>
  <si>
    <t>AMOUNT</t>
  </si>
  <si>
    <t>Schedule 1.1: General………………………………………………………………</t>
  </si>
  <si>
    <t>Pipelines ……………………………………………………………………………………………</t>
  </si>
  <si>
    <t xml:space="preserve">          Schedule 2.1 - Site Clearance………………………………………………………………....................</t>
  </si>
  <si>
    <t xml:space="preserve">          Schedule 2.2 - Earthworks (Pipe Trenches)...……………………………………………............</t>
  </si>
  <si>
    <t xml:space="preserve">          Schedule 2.3 - Bedding (Pipes)...................……………………………………….…….....</t>
  </si>
  <si>
    <t xml:space="preserve">          Schedule 2.4 - Pipelines_ Bulk….........................……………………………………….………..</t>
  </si>
  <si>
    <t xml:space="preserve">          Schedule 2.5 - Pipelines_Reticulation….........................……………………………………….………..</t>
  </si>
  <si>
    <t xml:space="preserve">SUB TOTAL </t>
  </si>
  <si>
    <t>VALUE ADDED TAX AT 15%</t>
  </si>
  <si>
    <t>BID PRICE CARRIED FORWARD TO FORM OF OFFER AND ACCEPTANCE</t>
  </si>
  <si>
    <t>SECTION 1.1: GENERAL</t>
  </si>
  <si>
    <t>ITEM NO</t>
  </si>
  <si>
    <t>PAYMENT</t>
  </si>
  <si>
    <t>LI</t>
  </si>
  <si>
    <t xml:space="preserve">REFERS </t>
  </si>
  <si>
    <t>UNIT</t>
  </si>
  <si>
    <t>QTY</t>
  </si>
  <si>
    <t xml:space="preserve">RATE </t>
  </si>
  <si>
    <t>SANS</t>
  </si>
  <si>
    <t>SCHEUDLE 1.1: GENERAL</t>
  </si>
  <si>
    <t>1200 A</t>
  </si>
  <si>
    <t>8.3</t>
  </si>
  <si>
    <t>SCHEDULED FIXED-CHARGE AND VALUE-RELATED ITEMS</t>
  </si>
  <si>
    <t>1.1-1</t>
  </si>
  <si>
    <t>PSA 8.3.1</t>
  </si>
  <si>
    <t xml:space="preserve">Contractual Requirements </t>
  </si>
  <si>
    <t>Sum</t>
  </si>
  <si>
    <t>8.3.2.2</t>
  </si>
  <si>
    <t>Facilities for Contractor:</t>
  </si>
  <si>
    <t>1.1-2</t>
  </si>
  <si>
    <t>i) General Safety obligations (incl. provision of personal protective equipment)</t>
  </si>
  <si>
    <t>1.1-19</t>
  </si>
  <si>
    <t>1.1-3</t>
  </si>
  <si>
    <t>1.1-21</t>
  </si>
  <si>
    <t>1.1-20</t>
  </si>
  <si>
    <t>iii) Cost of medical certificates and medical surveillance</t>
  </si>
  <si>
    <t>1.1-4</t>
  </si>
  <si>
    <t>iv) Allowance for Health and Safety Officer</t>
  </si>
  <si>
    <t>SCHEDULED TIME-RELATED ITEMS</t>
  </si>
  <si>
    <t>1.1-5</t>
  </si>
  <si>
    <t>8.4.1</t>
  </si>
  <si>
    <t>Contractual Requirements.</t>
  </si>
  <si>
    <t>Month</t>
  </si>
  <si>
    <t>1.1-6</t>
  </si>
  <si>
    <t>8.4.3</t>
  </si>
  <si>
    <t>Contractor's supervision for duration of construction.</t>
  </si>
  <si>
    <t>PSA 8.4.6.1</t>
  </si>
  <si>
    <t xml:space="preserve">OHS Act Obligations </t>
  </si>
  <si>
    <t>1.1-7</t>
  </si>
  <si>
    <t xml:space="preserve">i) General Safety obligations </t>
  </si>
  <si>
    <t>1.1-8</t>
  </si>
  <si>
    <t>ii) Health and Safety plan/file</t>
  </si>
  <si>
    <t>1.1-9</t>
  </si>
  <si>
    <t>(iii) Safety Officer</t>
  </si>
  <si>
    <t>TOTAL CARRIED FORWARD TO FINAL SUMMARY</t>
  </si>
  <si>
    <t>SECTION 2.1: SITE CLEARANCE (PIPELINE &amp; PIPELINE CHAMBERS)</t>
  </si>
  <si>
    <t>REFERENCE</t>
  </si>
  <si>
    <t>SCHEUDLE 2.1: SITE CLEARANCE (PIPELINES)</t>
  </si>
  <si>
    <t>1200 C</t>
  </si>
  <si>
    <t>SCHEDULED ITEMS</t>
  </si>
  <si>
    <t>8.3.1</t>
  </si>
  <si>
    <t>Site Clearance and Removal of Topsoil</t>
  </si>
  <si>
    <t>2.1-1</t>
  </si>
  <si>
    <t>8.3.1 a),                       LI</t>
  </si>
  <si>
    <r>
      <rPr>
        <sz val="9"/>
        <rFont val="Arial Narrow"/>
        <family val="2"/>
      </rPr>
      <t xml:space="preserve">Clear and grub vegetation in strip </t>
    </r>
    <r>
      <rPr>
        <sz val="9"/>
        <color rgb="FFFF0000"/>
        <rFont val="Arial Narrow"/>
        <family val="2"/>
      </rPr>
      <t>1m</t>
    </r>
    <r>
      <rPr>
        <sz val="9"/>
        <rFont val="Arial Narrow"/>
        <family val="2"/>
      </rPr>
      <t xml:space="preserve"> wide along pipe route. </t>
    </r>
  </si>
  <si>
    <t>m</t>
  </si>
  <si>
    <t>2.1-2</t>
  </si>
  <si>
    <t>8.3.1 c),                        LI</t>
  </si>
  <si>
    <t>Remove topsoil to trench width and a depth of 150mm, stockpile, maintain and replace once trench has been backfilled</t>
  </si>
  <si>
    <r>
      <rPr>
        <sz val="9"/>
        <rFont val="Arial Narrow"/>
        <family val="2"/>
      </rPr>
      <t>m</t>
    </r>
    <r>
      <rPr>
        <vertAlign val="superscript"/>
        <sz val="10"/>
        <rFont val="Arial Narrow"/>
        <family val="2"/>
      </rPr>
      <t>3</t>
    </r>
  </si>
  <si>
    <t>SUB - TOTAL CARRIED FORWARD TO FINAL SUMMARY</t>
  </si>
  <si>
    <t>Ø</t>
  </si>
  <si>
    <t>m³</t>
  </si>
  <si>
    <t>SECTION 2.2: EARTHWORKS (PIPELINE)</t>
  </si>
  <si>
    <t>SCHEUDLE 2.2: EARTHWORKS (PIPE TRENCHES)</t>
  </si>
  <si>
    <t>1200 DB</t>
  </si>
  <si>
    <t>8.3.2</t>
  </si>
  <si>
    <t>Excavation</t>
  </si>
  <si>
    <t>2.2-1</t>
  </si>
  <si>
    <t>8.3.2 PSD 2.1,  LI</t>
  </si>
  <si>
    <t>a) Excavation in all materials for trenches</t>
  </si>
  <si>
    <r>
      <rPr>
        <sz val="9"/>
        <rFont val="Arial Narrow"/>
        <family val="2"/>
      </rPr>
      <t>m</t>
    </r>
    <r>
      <rPr>
        <vertAlign val="superscript"/>
        <sz val="9"/>
        <rFont val="Arial Narrow"/>
        <family val="2"/>
      </rPr>
      <t>3</t>
    </r>
  </si>
  <si>
    <t>b) Extra over item 2.004 above for:</t>
  </si>
  <si>
    <t>2.2-2</t>
  </si>
  <si>
    <t>i) Hard Rock Excavation</t>
  </si>
  <si>
    <t>2.2-3</t>
  </si>
  <si>
    <t>c) Excavate and dispose of unsuitable material from trench bottom</t>
  </si>
  <si>
    <t>8.3.3</t>
  </si>
  <si>
    <t>Excavation Ancillaries</t>
  </si>
  <si>
    <t>8.3.3.1</t>
  </si>
  <si>
    <t>Make up deficiency in backfill material</t>
  </si>
  <si>
    <t>2.2-4</t>
  </si>
  <si>
    <t>a) by importation from commercial or off-site sources selected by the Contractor</t>
  </si>
  <si>
    <t>8.3.3.4</t>
  </si>
  <si>
    <t>Overhaul within 30 km radius</t>
  </si>
  <si>
    <t>2.2-5</t>
  </si>
  <si>
    <t>a) Limited overhaul</t>
  </si>
  <si>
    <t>8.3.6</t>
  </si>
  <si>
    <t>Finishing</t>
  </si>
  <si>
    <t>Reinstate road surface complete with all courses;-</t>
  </si>
  <si>
    <t>2.2-6</t>
  </si>
  <si>
    <t>a) Gravel on shoulders</t>
  </si>
  <si>
    <r>
      <rPr>
        <sz val="9"/>
        <rFont val="Arial Narrow"/>
        <family val="2"/>
      </rPr>
      <t>m</t>
    </r>
    <r>
      <rPr>
        <vertAlign val="superscript"/>
        <sz val="9"/>
        <rFont val="Arial Narrow"/>
        <family val="2"/>
      </rPr>
      <t>2</t>
    </r>
  </si>
  <si>
    <t>2.2-7</t>
  </si>
  <si>
    <t>8.3.7</t>
  </si>
  <si>
    <t>Accommodation of traffic. Traffic shall be disrupted to the minimum or not at all if possible.</t>
  </si>
  <si>
    <t>Days</t>
  </si>
  <si>
    <t>SECTION 2.3: BEDDING PIPES</t>
  </si>
  <si>
    <t>SCHEUDLE 2.3: BEDDING (PIPES)</t>
  </si>
  <si>
    <t>1200 LB</t>
  </si>
  <si>
    <t>8.2.1</t>
  </si>
  <si>
    <t>PROVISION OF BEDDING FROM TRENCH EXCAVATION</t>
  </si>
  <si>
    <t>2.3-1</t>
  </si>
  <si>
    <t>(a) Selected Granular material</t>
  </si>
  <si>
    <t>mᶟ</t>
  </si>
  <si>
    <t>2.3-2</t>
  </si>
  <si>
    <t>(b) Selected fill material</t>
  </si>
  <si>
    <t>8.2.2</t>
  </si>
  <si>
    <t>Supply only of bedding by importation</t>
  </si>
  <si>
    <t>8.2.2.1</t>
  </si>
  <si>
    <t>From other necessary excavations (Provisional)</t>
  </si>
  <si>
    <t>2.3-3</t>
  </si>
  <si>
    <t xml:space="preserve">   a) Selected granular material</t>
  </si>
  <si>
    <t>2.3-4</t>
  </si>
  <si>
    <t xml:space="preserve">   b) Selected fill material</t>
  </si>
  <si>
    <t>No</t>
  </si>
  <si>
    <t>TOTAL CARRIED FORWARD</t>
  </si>
  <si>
    <t>SECTION 2.5: PIPELINES</t>
  </si>
  <si>
    <t>LOCAL</t>
  </si>
  <si>
    <t>CONTENT</t>
  </si>
  <si>
    <t>SCHEUDLE 2.4: PIPELINES</t>
  </si>
  <si>
    <t>1200 L</t>
  </si>
  <si>
    <t>MEDIUM PRESSURE PIPELINES</t>
  </si>
  <si>
    <t>Supply, delivery , instaltions, lay and bed (flexible pipe bedding) shouldered end pipes complete with coupling, test and disinfect for the following diameters.</t>
  </si>
  <si>
    <t>2.5-1</t>
  </si>
  <si>
    <t>a) 50 mm diameter HDPE Class 16</t>
  </si>
  <si>
    <t>2.5-2</t>
  </si>
  <si>
    <t>b) 50 mm diameter HDPE Class 20</t>
  </si>
  <si>
    <t>2.5-3</t>
  </si>
  <si>
    <t>c) 63mm diameter HDPE Class 20</t>
  </si>
  <si>
    <t>2.5-4</t>
  </si>
  <si>
    <t>d) 75mm diameter HDPE Class 20</t>
  </si>
  <si>
    <t>Extra over Item A-1.2.9 for the supply laying and 
bedding of specials completed with couplings (shouldered ends unless otherwise specified) and including corrosion protection with denso tape covering of all exposed steel couplings.</t>
  </si>
  <si>
    <t>HDPE Class 20 bends 90º</t>
  </si>
  <si>
    <t>2.5-5</t>
  </si>
  <si>
    <t>50 mm diameter</t>
  </si>
  <si>
    <t>2.5-6</t>
  </si>
  <si>
    <t>63 mm diameter</t>
  </si>
  <si>
    <t xml:space="preserve">SUB - TOTAL CARRIED FORWARD </t>
  </si>
  <si>
    <t>SUB - TOTAL BROUGHT FORWARD</t>
  </si>
  <si>
    <t>HDPE Class 20 tees:</t>
  </si>
  <si>
    <t>2.5-15</t>
  </si>
  <si>
    <t>110 mm x 50 mm diameter</t>
  </si>
  <si>
    <t>2.5-16</t>
  </si>
  <si>
    <t>90 mm x 50 mm diameter</t>
  </si>
  <si>
    <t>2.5-17</t>
  </si>
  <si>
    <t>75 mm x 50 mm diameter</t>
  </si>
  <si>
    <t>2.5-18</t>
  </si>
  <si>
    <t>63 mm x 50 mm diameter</t>
  </si>
  <si>
    <t>2.5-19</t>
  </si>
  <si>
    <t>50mm x 50 mm diameter</t>
  </si>
  <si>
    <t>End caps</t>
  </si>
  <si>
    <t>2.5-20</t>
  </si>
  <si>
    <t>2.5-21</t>
  </si>
  <si>
    <t>90 mm diameter</t>
  </si>
  <si>
    <t>8.2.5</t>
  </si>
  <si>
    <t>Supply and place pipes in short runs, uPVC pipes, fittings and valves.</t>
  </si>
  <si>
    <t>Supplying, laying and bedding of isolating resilient seal 
gate type valve PN 20 or similar approved in standard 
manholes complete as shown in drawings for uPVC pipeline diameters:</t>
  </si>
  <si>
    <t>2.5-22</t>
  </si>
  <si>
    <t>2.5-23</t>
  </si>
  <si>
    <t>SUB - TOTAL CARRIED FORWARD TO SUMMARY</t>
  </si>
  <si>
    <t>ii) Health and Safety plan/file including health and safety training.</t>
  </si>
  <si>
    <r>
      <t>m</t>
    </r>
    <r>
      <rPr>
        <vertAlign val="superscript"/>
        <sz val="10"/>
        <rFont val="Arial Narrow"/>
        <family val="2"/>
      </rPr>
      <t>3</t>
    </r>
  </si>
  <si>
    <t>CIDB GRADE 3CE</t>
  </si>
  <si>
    <t>WORK PACKAGE No.2</t>
  </si>
  <si>
    <t>REVISED WORK PACKAGE No.2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</si>
</sst>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* #,##0.00_ ;_ * \-#,##0.00_ ;_ * &quot;-&quot;??_ ;_ @_ "/>
    <numFmt numFmtId="167" formatCode="000"/>
    <numFmt numFmtId="168" formatCode="#,##0.0"/>
    <numFmt numFmtId="169" formatCode="#,##0.000"/>
    <numFmt numFmtId="170" formatCode="_ &quot;R&quot;\ * #,##0.00_ ;_ &quot;R&quot;\ * \-#,##0.00_ ;_ &quot;R&quot;\ * &quot;-&quot;??_ ;_ @_ "/>
    <numFmt numFmtId="171" formatCode="_(* #,##0.0_);_(* \(#,##0.0\);_(* &quot;-&quot;??_);_(@_)"/>
    <numFmt numFmtId="172" formatCode="mm\/yy"/>
    <numFmt numFmtId="173" formatCode="dd\-mmm\-yy_)"/>
    <numFmt numFmtId="174" formatCode="&quot;R&quot;#,##0.00_);[Red]\(&quot;R&quot;#,##0.00\)"/>
    <numFmt numFmtId="175" formatCode="&quot;$&quot;#,##0\ ;\(&quot;$&quot;#,##0\)"/>
    <numFmt numFmtId="176" formatCode="General_)"/>
    <numFmt numFmtId="177" formatCode="&quot;R&quot;\ #,##0.00"/>
    <numFmt numFmtId="178" formatCode="0.0"/>
    <numFmt numFmtId="179" formatCode="&quot;R&quot;#,##0.00"/>
    <numFmt numFmtId="180" formatCode="0.000"/>
    <numFmt numFmtId="181" formatCode="_-[$R-1C09]* #,##0.00_-;\-[$R-1C09]* #,##0.00_-;_-[$R-1C09]* &quot;-&quot;??_-;_-@_-"/>
  </numFmts>
  <fonts count="50">
    <font>
      <sz val="11"/>
      <color theme="1"/>
      <name val="Calibri"/>
      <charset val="134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u/>
      <sz val="10"/>
      <name val="Arial Narrow"/>
      <family val="2"/>
    </font>
    <font>
      <b/>
      <u/>
      <sz val="9"/>
      <name val="Arial Narrow"/>
      <family val="2"/>
    </font>
    <font>
      <sz val="10"/>
      <name val="Arial Narrow"/>
      <family val="2"/>
    </font>
    <font>
      <sz val="9"/>
      <color rgb="FF000000"/>
      <name val="Arial Narrow"/>
      <family val="2"/>
    </font>
    <font>
      <b/>
      <sz val="9"/>
      <color theme="1"/>
      <name val="Arial Narrow"/>
      <family val="2"/>
    </font>
    <font>
      <sz val="10"/>
      <color rgb="FFFF0000"/>
      <name val="Arial Narrow"/>
      <family val="2"/>
    </font>
    <font>
      <sz val="11"/>
      <name val="Calibri"/>
      <family val="2"/>
      <scheme val="minor"/>
    </font>
    <font>
      <sz val="11"/>
      <color theme="1"/>
      <name val="Arial Narrow"/>
      <family val="2"/>
    </font>
    <font>
      <sz val="9"/>
      <color rgb="FFFF0000"/>
      <name val="Arial Narrow"/>
      <family val="2"/>
    </font>
    <font>
      <sz val="9"/>
      <color theme="0" tint="-0.34998626667073579"/>
      <name val="Arial Narrow"/>
      <family val="2"/>
    </font>
    <font>
      <sz val="9"/>
      <color theme="1"/>
      <name val="Calibri"/>
      <family val="2"/>
      <scheme val="minor"/>
    </font>
    <font>
      <sz val="8"/>
      <name val="Arial Narrow"/>
      <family val="2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FF0000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charset val="134"/>
    </font>
    <font>
      <sz val="10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b/>
      <u/>
      <sz val="12"/>
      <name val="Arial"/>
      <family val="2"/>
    </font>
    <font>
      <b/>
      <sz val="6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BERNHARD"/>
      <charset val="134"/>
    </font>
    <font>
      <sz val="12"/>
      <name val="Arial MT"/>
      <charset val="134"/>
    </font>
    <font>
      <sz val="8"/>
      <name val="Tms Rmn"/>
      <charset val="13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ourier"/>
      <charset val="134"/>
    </font>
    <font>
      <b/>
      <u/>
      <sz val="10"/>
      <name val="Times New Roman"/>
      <family val="1"/>
    </font>
    <font>
      <u/>
      <sz val="10"/>
      <name val="Times New Roman"/>
      <family val="1"/>
    </font>
    <font>
      <i/>
      <u/>
      <sz val="10"/>
      <name val="Times New Roman"/>
      <family val="1"/>
    </font>
    <font>
      <vertAlign val="superscript"/>
      <sz val="10"/>
      <name val="Arial Narrow"/>
      <family val="2"/>
    </font>
    <font>
      <vertAlign val="superscript"/>
      <sz val="9"/>
      <name val="Arial Narrow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</borders>
  <cellStyleXfs count="153">
    <xf numFmtId="0" fontId="0" fillId="0" borderId="0"/>
    <xf numFmtId="44" fontId="49" fillId="0" borderId="0" applyFont="0" applyFill="0" applyBorder="0" applyAlignment="0" applyProtection="0"/>
    <xf numFmtId="166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0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43" fontId="27" fillId="0" borderId="0" applyFont="0" applyFill="0" applyBorder="0" applyAlignment="0" applyProtection="0"/>
    <xf numFmtId="40" fontId="29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>
      <alignment vertical="top"/>
    </xf>
    <xf numFmtId="168" fontId="27" fillId="0" borderId="18" applyProtection="0"/>
    <xf numFmtId="4" fontId="30" fillId="0" borderId="18" applyProtection="0"/>
    <xf numFmtId="169" fontId="27" fillId="0" borderId="18" applyProtection="0"/>
    <xf numFmtId="170" fontId="49" fillId="0" borderId="0" applyFont="0" applyFill="0" applyBorder="0" applyAlignment="0" applyProtection="0"/>
    <xf numFmtId="170" fontId="27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64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74" fontId="29" fillId="0" borderId="0" applyFont="0" applyFill="0" applyBorder="0" applyAlignment="0" applyProtection="0"/>
    <xf numFmtId="164" fontId="27" fillId="0" borderId="0" applyFont="0" applyFill="0" applyBorder="0" applyAlignment="0" applyProtection="0"/>
    <xf numFmtId="3" fontId="27" fillId="0" borderId="0" applyFont="0" applyFill="0" applyBorder="0" applyAlignment="0" applyProtection="0">
      <alignment vertical="top"/>
    </xf>
    <xf numFmtId="175" fontId="27" fillId="0" borderId="0" applyFont="0" applyFill="0" applyBorder="0" applyAlignment="0" applyProtection="0"/>
    <xf numFmtId="0" fontId="31" fillId="0" borderId="0" applyProtection="0"/>
    <xf numFmtId="0" fontId="27" fillId="0" borderId="0" applyFont="0" applyFill="0" applyBorder="0" applyAlignment="0" applyProtection="0"/>
    <xf numFmtId="0" fontId="32" fillId="0" borderId="0" applyProtection="0"/>
    <xf numFmtId="0" fontId="33" fillId="0" borderId="0" applyProtection="0"/>
    <xf numFmtId="0" fontId="34" fillId="0" borderId="0" applyProtection="0"/>
    <xf numFmtId="2" fontId="31" fillId="0" borderId="0" applyProtection="0"/>
    <xf numFmtId="2" fontId="27" fillId="0" borderId="0" applyFont="0" applyFill="0" applyBorder="0" applyAlignment="0" applyProtection="0"/>
    <xf numFmtId="176" fontId="35" fillId="0" borderId="19" applyBorder="0"/>
    <xf numFmtId="0" fontId="30" fillId="0" borderId="0" applyNumberFormat="0" applyFont="0" applyFill="0" applyBorder="0" applyAlignment="0" applyProtection="0">
      <protection locked="0"/>
    </xf>
    <xf numFmtId="0" fontId="36" fillId="0" borderId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27" fillId="0" borderId="0">
      <alignment vertical="top"/>
    </xf>
    <xf numFmtId="0" fontId="27" fillId="0" borderId="0"/>
    <xf numFmtId="0" fontId="27" fillId="0" borderId="0">
      <alignment vertical="top"/>
    </xf>
    <xf numFmtId="0" fontId="49" fillId="0" borderId="0"/>
    <xf numFmtId="0" fontId="49" fillId="0" borderId="0"/>
    <xf numFmtId="0" fontId="49" fillId="0" borderId="0"/>
    <xf numFmtId="0" fontId="27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top"/>
    </xf>
    <xf numFmtId="0" fontId="39" fillId="0" borderId="0"/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/>
    <xf numFmtId="0" fontId="27" fillId="0" borderId="0">
      <alignment vertical="top"/>
    </xf>
    <xf numFmtId="0" fontId="49" fillId="0" borderId="0"/>
    <xf numFmtId="0" fontId="49" fillId="0" borderId="0"/>
    <xf numFmtId="0" fontId="49" fillId="0" borderId="0"/>
    <xf numFmtId="0" fontId="4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top"/>
    </xf>
    <xf numFmtId="0" fontId="27" fillId="0" borderId="0">
      <alignment vertical="top"/>
    </xf>
    <xf numFmtId="0" fontId="40" fillId="0" borderId="0"/>
    <xf numFmtId="0" fontId="27" fillId="0" borderId="0"/>
    <xf numFmtId="0" fontId="41" fillId="0" borderId="0"/>
    <xf numFmtId="0" fontId="49" fillId="0" borderId="0"/>
    <xf numFmtId="0" fontId="41" fillId="0" borderId="0"/>
    <xf numFmtId="0" fontId="4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2" fillId="0" borderId="0"/>
    <xf numFmtId="0" fontId="43" fillId="0" borderId="0"/>
    <xf numFmtId="0" fontId="49" fillId="0" borderId="0"/>
    <xf numFmtId="0" fontId="49" fillId="0" borderId="0"/>
    <xf numFmtId="0" fontId="39" fillId="0" borderId="0"/>
    <xf numFmtId="0" fontId="27" fillId="0" borderId="0"/>
    <xf numFmtId="0" fontId="27" fillId="0" borderId="0"/>
    <xf numFmtId="0" fontId="29" fillId="0" borderId="0"/>
    <xf numFmtId="0" fontId="39" fillId="0" borderId="0"/>
    <xf numFmtId="0" fontId="29" fillId="0" borderId="0"/>
    <xf numFmtId="0" fontId="27" fillId="0" borderId="0"/>
    <xf numFmtId="0" fontId="42" fillId="0" borderId="0"/>
    <xf numFmtId="0" fontId="27" fillId="0" borderId="0"/>
    <xf numFmtId="0" fontId="27" fillId="0" borderId="0">
      <alignment vertical="top"/>
    </xf>
    <xf numFmtId="0" fontId="27" fillId="0" borderId="0"/>
    <xf numFmtId="0" fontId="27" fillId="0" borderId="0"/>
    <xf numFmtId="0" fontId="27" fillId="0" borderId="0">
      <alignment vertical="top"/>
    </xf>
    <xf numFmtId="0" fontId="49" fillId="0" borderId="0"/>
    <xf numFmtId="0" fontId="27" fillId="0" borderId="0"/>
    <xf numFmtId="0" fontId="39" fillId="0" borderId="0"/>
    <xf numFmtId="0" fontId="43" fillId="0" borderId="0"/>
    <xf numFmtId="0" fontId="39" fillId="0" borderId="0"/>
    <xf numFmtId="0" fontId="49" fillId="0" borderId="0"/>
    <xf numFmtId="0" fontId="27" fillId="0" borderId="0">
      <alignment vertical="top"/>
    </xf>
    <xf numFmtId="0" fontId="27" fillId="0" borderId="0"/>
    <xf numFmtId="176" fontId="43" fillId="0" borderId="0"/>
    <xf numFmtId="0" fontId="27" fillId="0" borderId="0"/>
    <xf numFmtId="0" fontId="27" fillId="0" borderId="0">
      <alignment vertical="top"/>
    </xf>
    <xf numFmtId="174" fontId="43" fillId="0" borderId="0"/>
    <xf numFmtId="174" fontId="43" fillId="0" borderId="0"/>
    <xf numFmtId="169" fontId="43" fillId="0" borderId="0"/>
    <xf numFmtId="0" fontId="31" fillId="0" borderId="0"/>
    <xf numFmtId="0" fontId="4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46" fillId="0" borderId="2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4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4" fontId="1" fillId="0" borderId="1" xfId="1" applyFont="1" applyFill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4" fontId="1" fillId="0" borderId="0" xfId="1" applyFont="1" applyFill="1" applyAlignment="1">
      <alignment horizontal="center" vertical="center"/>
    </xf>
    <xf numFmtId="44" fontId="1" fillId="0" borderId="0" xfId="1" applyFont="1" applyFill="1" applyAlignment="1">
      <alignment horizontal="center"/>
    </xf>
    <xf numFmtId="0" fontId="5" fillId="0" borderId="0" xfId="138" applyFont="1"/>
    <xf numFmtId="0" fontId="6" fillId="0" borderId="0" xfId="138" applyFont="1"/>
    <xf numFmtId="0" fontId="4" fillId="0" borderId="2" xfId="0" applyFont="1" applyBorder="1" applyAlignment="1">
      <alignment vertical="center"/>
    </xf>
    <xf numFmtId="0" fontId="1" fillId="0" borderId="2" xfId="0" applyFont="1" applyBorder="1"/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44" fontId="1" fillId="0" borderId="2" xfId="1" applyFont="1" applyFill="1" applyBorder="1" applyAlignment="1">
      <alignment horizontal="center" vertical="center"/>
    </xf>
    <xf numFmtId="44" fontId="1" fillId="0" borderId="2" xfId="1" applyFont="1" applyFill="1" applyBorder="1" applyAlignment="1">
      <alignment horizont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4" fillId="0" borderId="1" xfId="1" applyFont="1" applyFill="1" applyBorder="1" applyAlignment="1">
      <alignment horizontal="center"/>
    </xf>
    <xf numFmtId="44" fontId="4" fillId="0" borderId="4" xfId="1" applyFont="1" applyFill="1" applyBorder="1" applyAlignment="1">
      <alignment horizontal="center"/>
    </xf>
    <xf numFmtId="177" fontId="4" fillId="0" borderId="4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44" fontId="4" fillId="0" borderId="7" xfId="1" applyFont="1" applyFill="1" applyBorder="1" applyAlignment="1">
      <alignment horizont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177" fontId="1" fillId="0" borderId="9" xfId="0" applyNumberFormat="1" applyFont="1" applyBorder="1" applyAlignment="1">
      <alignment horizontal="center"/>
    </xf>
    <xf numFmtId="0" fontId="1" fillId="0" borderId="1" xfId="73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77" fontId="1" fillId="0" borderId="5" xfId="0" applyNumberFormat="1" applyFont="1" applyBorder="1" applyAlignment="1">
      <alignment horizontal="center"/>
    </xf>
    <xf numFmtId="0" fontId="1" fillId="0" borderId="1" xfId="73" applyFont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44" fontId="7" fillId="0" borderId="1" xfId="1" applyFont="1" applyFill="1" applyBorder="1"/>
    <xf numFmtId="44" fontId="7" fillId="0" borderId="1" xfId="1" applyFont="1" applyFill="1" applyBorder="1" applyAlignment="1">
      <alignment horizontal="right"/>
    </xf>
    <xf numFmtId="177" fontId="1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/>
    </xf>
    <xf numFmtId="4" fontId="4" fillId="0" borderId="5" xfId="0" applyNumberFormat="1" applyFont="1" applyBorder="1" applyAlignment="1">
      <alignment horizontal="right" vertical="top" wrapText="1"/>
    </xf>
    <xf numFmtId="0" fontId="8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center" vertical="top" shrinkToFit="1"/>
    </xf>
    <xf numFmtId="179" fontId="1" fillId="0" borderId="10" xfId="0" applyNumberFormat="1" applyFont="1" applyBorder="1" applyAlignment="1">
      <alignment horizontal="center" vertical="top" wrapText="1"/>
    </xf>
    <xf numFmtId="44" fontId="1" fillId="0" borderId="1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179" fontId="1" fillId="0" borderId="0" xfId="0" applyNumberFormat="1" applyFont="1"/>
    <xf numFmtId="1" fontId="7" fillId="0" borderId="1" xfId="0" applyNumberFormat="1" applyFont="1" applyBorder="1" applyAlignment="1">
      <alignment horizontal="center"/>
    </xf>
    <xf numFmtId="44" fontId="7" fillId="0" borderId="1" xfId="1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44" fontId="1" fillId="0" borderId="10" xfId="1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1" fontId="1" fillId="0" borderId="12" xfId="0" applyNumberFormat="1" applyFont="1" applyBorder="1" applyAlignment="1">
      <alignment horizontal="center" vertical="center"/>
    </xf>
    <xf numFmtId="44" fontId="1" fillId="0" borderId="13" xfId="1" applyFont="1" applyFill="1" applyBorder="1" applyAlignment="1">
      <alignment horizontal="center" vertical="center"/>
    </xf>
    <xf numFmtId="44" fontId="1" fillId="0" borderId="9" xfId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top"/>
    </xf>
    <xf numFmtId="178" fontId="1" fillId="0" borderId="14" xfId="0" applyNumberFormat="1" applyFont="1" applyBorder="1" applyAlignment="1">
      <alignment horizontal="center" vertical="center"/>
    </xf>
    <xf numFmtId="44" fontId="1" fillId="0" borderId="8" xfId="1" applyFont="1" applyFill="1" applyBorder="1" applyAlignment="1">
      <alignment horizontal="center" vertical="center"/>
    </xf>
    <xf numFmtId="44" fontId="1" fillId="0" borderId="7" xfId="1" applyFont="1" applyFill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/>
    </xf>
    <xf numFmtId="44" fontId="1" fillId="0" borderId="12" xfId="1" applyFont="1" applyFill="1" applyBorder="1" applyAlignment="1">
      <alignment horizontal="center" vertical="center"/>
    </xf>
    <xf numFmtId="44" fontId="9" fillId="0" borderId="1" xfId="1" applyFont="1" applyFill="1" applyBorder="1" applyAlignment="1">
      <alignment horizontal="center" vertical="center"/>
    </xf>
    <xf numFmtId="0" fontId="1" fillId="0" borderId="6" xfId="0" applyFont="1" applyBorder="1"/>
    <xf numFmtId="0" fontId="1" fillId="0" borderId="14" xfId="0" applyFont="1" applyBorder="1"/>
    <xf numFmtId="44" fontId="4" fillId="0" borderId="7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center" vertical="top" shrinkToFit="1"/>
    </xf>
    <xf numFmtId="44" fontId="1" fillId="0" borderId="10" xfId="1" applyFont="1" applyFill="1" applyBorder="1" applyAlignment="1">
      <alignment horizontal="center" vertical="top" wrapText="1"/>
    </xf>
    <xf numFmtId="44" fontId="1" fillId="0" borderId="1" xfId="1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wrapText="1"/>
    </xf>
    <xf numFmtId="0" fontId="8" fillId="0" borderId="10" xfId="0" applyFont="1" applyBorder="1" applyAlignment="1">
      <alignment horizontal="left" vertical="top" wrapText="1" indent="1"/>
    </xf>
    <xf numFmtId="44" fontId="10" fillId="0" borderId="1" xfId="1" applyFont="1" applyFill="1" applyBorder="1" applyAlignment="1">
      <alignment horizontal="left"/>
    </xf>
    <xf numFmtId="0" fontId="8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44" fontId="7" fillId="0" borderId="1" xfId="1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top"/>
    </xf>
    <xf numFmtId="178" fontId="1" fillId="0" borderId="12" xfId="0" applyNumberFormat="1" applyFont="1" applyBorder="1" applyAlignment="1">
      <alignment horizontal="center" vertical="top"/>
    </xf>
    <xf numFmtId="44" fontId="1" fillId="0" borderId="12" xfId="1" applyFont="1" applyFill="1" applyBorder="1" applyAlignment="1">
      <alignment horizontal="center" vertical="top"/>
    </xf>
    <xf numFmtId="44" fontId="1" fillId="0" borderId="12" xfId="1" applyFont="1" applyFill="1" applyBorder="1" applyAlignment="1" applyProtection="1">
      <alignment horizontal="left" vertical="top"/>
      <protection hidden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78" fontId="1" fillId="0" borderId="0" xfId="0" applyNumberFormat="1" applyFont="1" applyAlignment="1">
      <alignment horizontal="center" vertical="top"/>
    </xf>
    <xf numFmtId="180" fontId="1" fillId="0" borderId="0" xfId="0" applyNumberFormat="1" applyFont="1"/>
    <xf numFmtId="1" fontId="1" fillId="0" borderId="0" xfId="0" applyNumberFormat="1" applyFont="1" applyAlignment="1">
      <alignment horizontal="center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top" wrapText="1"/>
    </xf>
    <xf numFmtId="179" fontId="1" fillId="0" borderId="1" xfId="0" applyNumberFormat="1" applyFont="1" applyBorder="1"/>
    <xf numFmtId="177" fontId="1" fillId="0" borderId="1" xfId="0" applyNumberFormat="1" applyFont="1" applyBorder="1" applyAlignment="1">
      <alignment horizontal="center"/>
    </xf>
    <xf numFmtId="179" fontId="1" fillId="0" borderId="0" xfId="0" applyNumberFormat="1" applyFont="1" applyAlignment="1">
      <alignment horizontal="right" vertical="center"/>
    </xf>
    <xf numFmtId="179" fontId="1" fillId="0" borderId="2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center"/>
    </xf>
    <xf numFmtId="17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177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179" fontId="1" fillId="0" borderId="1" xfId="0" applyNumberFormat="1" applyFont="1" applyBorder="1" applyAlignment="1">
      <alignment horizontal="right" vertical="top"/>
    </xf>
    <xf numFmtId="177" fontId="1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center" vertical="top" wrapText="1"/>
    </xf>
    <xf numFmtId="179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1" fillId="0" borderId="5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top" wrapText="1"/>
    </xf>
    <xf numFmtId="179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left" wrapText="1"/>
    </xf>
    <xf numFmtId="179" fontId="0" fillId="0" borderId="10" xfId="0" applyNumberFormat="1" applyBorder="1" applyAlignment="1">
      <alignment horizontal="center" wrapText="1"/>
    </xf>
    <xf numFmtId="181" fontId="1" fillId="0" borderId="1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top" wrapText="1"/>
    </xf>
    <xf numFmtId="179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wrapText="1"/>
    </xf>
    <xf numFmtId="179" fontId="12" fillId="0" borderId="10" xfId="0" applyNumberFormat="1" applyFont="1" applyBorder="1" applyAlignment="1">
      <alignment horizontal="center" wrapText="1"/>
    </xf>
    <xf numFmtId="179" fontId="8" fillId="0" borderId="10" xfId="0" applyNumberFormat="1" applyFont="1" applyBorder="1" applyAlignment="1">
      <alignment horizontal="center" vertical="top" shrinkToFit="1"/>
    </xf>
    <xf numFmtId="0" fontId="1" fillId="0" borderId="5" xfId="137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0" fontId="1" fillId="0" borderId="5" xfId="137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179" fontId="13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137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7" xfId="73" applyFont="1" applyBorder="1" applyAlignment="1">
      <alignment horizontal="center" vertical="top"/>
    </xf>
    <xf numFmtId="0" fontId="1" fillId="0" borderId="5" xfId="136" applyFont="1" applyBorder="1" applyAlignment="1">
      <alignment vertical="top"/>
    </xf>
    <xf numFmtId="1" fontId="1" fillId="0" borderId="3" xfId="0" applyNumberFormat="1" applyFont="1" applyBorder="1" applyAlignment="1">
      <alignment horizontal="center" vertical="top"/>
    </xf>
    <xf numFmtId="179" fontId="1" fillId="0" borderId="7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right" vertical="top" wrapText="1"/>
    </xf>
    <xf numFmtId="1" fontId="1" fillId="0" borderId="12" xfId="0" applyNumberFormat="1" applyFont="1" applyBorder="1" applyAlignment="1">
      <alignment horizontal="center" vertical="top"/>
    </xf>
    <xf numFmtId="179" fontId="1" fillId="0" borderId="13" xfId="0" applyNumberFormat="1" applyFont="1" applyBorder="1" applyAlignment="1">
      <alignment horizontal="right" vertical="top"/>
    </xf>
    <xf numFmtId="181" fontId="1" fillId="0" borderId="9" xfId="0" applyNumberFormat="1" applyFont="1" applyBorder="1" applyAlignment="1">
      <alignment horizontal="right" vertical="top"/>
    </xf>
    <xf numFmtId="181" fontId="4" fillId="0" borderId="1" xfId="0" applyNumberFormat="1" applyFont="1" applyBorder="1" applyAlignment="1">
      <alignment horizontal="left" vertical="top"/>
    </xf>
    <xf numFmtId="0" fontId="1" fillId="0" borderId="14" xfId="0" applyFont="1" applyBorder="1" applyAlignment="1">
      <alignment horizontal="center" vertical="top"/>
    </xf>
    <xf numFmtId="178" fontId="1" fillId="0" borderId="14" xfId="0" applyNumberFormat="1" applyFont="1" applyBorder="1" applyAlignment="1">
      <alignment horizontal="center" vertical="top"/>
    </xf>
    <xf numFmtId="179" fontId="1" fillId="0" borderId="8" xfId="0" applyNumberFormat="1" applyFont="1" applyBorder="1" applyAlignment="1">
      <alignment horizontal="right" vertical="top"/>
    </xf>
    <xf numFmtId="181" fontId="1" fillId="0" borderId="7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179" fontId="1" fillId="0" borderId="0" xfId="0" applyNumberFormat="1" applyFont="1" applyAlignment="1">
      <alignment horizontal="right" vertical="top"/>
    </xf>
    <xf numFmtId="0" fontId="1" fillId="0" borderId="0" xfId="73" applyFont="1" applyAlignment="1">
      <alignment horizontal="center" vertical="top"/>
    </xf>
    <xf numFmtId="177" fontId="1" fillId="0" borderId="0" xfId="0" applyNumberFormat="1" applyFont="1" applyAlignment="1">
      <alignment horizontal="center" vertical="top"/>
    </xf>
    <xf numFmtId="0" fontId="12" fillId="0" borderId="0" xfId="0" applyFont="1"/>
    <xf numFmtId="179" fontId="1" fillId="0" borderId="1" xfId="0" applyNumberFormat="1" applyFont="1" applyBorder="1" applyAlignment="1">
      <alignment horizontal="center" vertical="top"/>
    </xf>
    <xf numFmtId="0" fontId="14" fillId="0" borderId="0" xfId="0" applyFont="1"/>
    <xf numFmtId="179" fontId="1" fillId="0" borderId="0" xfId="0" applyNumberFormat="1" applyFont="1" applyAlignment="1">
      <alignment horizontal="center" vertical="top"/>
    </xf>
    <xf numFmtId="0" fontId="3" fillId="0" borderId="2" xfId="0" applyFont="1" applyBorder="1" applyAlignment="1">
      <alignment vertical="center"/>
    </xf>
    <xf numFmtId="179" fontId="1" fillId="0" borderId="2" xfId="0" applyNumberFormat="1" applyFont="1" applyBorder="1" applyAlignment="1">
      <alignment horizontal="center" vertical="top"/>
    </xf>
    <xf numFmtId="2" fontId="4" fillId="0" borderId="1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179" fontId="2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right" vertical="top" wrapText="1"/>
    </xf>
    <xf numFmtId="0" fontId="2" fillId="0" borderId="10" xfId="0" applyFont="1" applyBorder="1" applyAlignment="1">
      <alignment horizontal="left" wrapText="1"/>
    </xf>
    <xf numFmtId="0" fontId="1" fillId="0" borderId="5" xfId="0" applyFont="1" applyBorder="1" applyAlignment="1">
      <alignment vertical="center" wrapText="1"/>
    </xf>
    <xf numFmtId="44" fontId="1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179" fontId="2" fillId="0" borderId="10" xfId="0" applyNumberFormat="1" applyFont="1" applyBorder="1" applyAlignment="1">
      <alignment horizontal="center" wrapText="1"/>
    </xf>
    <xf numFmtId="44" fontId="1" fillId="0" borderId="10" xfId="0" applyNumberFormat="1" applyFont="1" applyBorder="1" applyAlignment="1">
      <alignment horizontal="right" vertical="top" wrapText="1"/>
    </xf>
    <xf numFmtId="0" fontId="15" fillId="0" borderId="10" xfId="0" applyFont="1" applyBorder="1" applyAlignment="1">
      <alignment horizontal="left" wrapText="1"/>
    </xf>
    <xf numFmtId="44" fontId="1" fillId="0" borderId="1" xfId="1" applyFont="1" applyBorder="1" applyAlignment="1">
      <alignment horizontal="center" vertical="top" wrapText="1"/>
    </xf>
    <xf numFmtId="0" fontId="2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179" fontId="2" fillId="0" borderId="10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44" fontId="1" fillId="0" borderId="1" xfId="1" applyFont="1" applyBorder="1" applyAlignment="1">
      <alignment horizontal="left" vertical="top" wrapText="1"/>
    </xf>
    <xf numFmtId="179" fontId="1" fillId="0" borderId="13" xfId="0" applyNumberFormat="1" applyFont="1" applyBorder="1" applyAlignment="1">
      <alignment horizontal="center" vertical="top"/>
    </xf>
    <xf numFmtId="181" fontId="1" fillId="0" borderId="9" xfId="0" applyNumberFormat="1" applyFont="1" applyBorder="1" applyAlignment="1">
      <alignment horizontal="left" vertical="top"/>
    </xf>
    <xf numFmtId="181" fontId="4" fillId="0" borderId="7" xfId="0" applyNumberFormat="1" applyFont="1" applyBorder="1" applyAlignment="1">
      <alignment horizontal="left" vertical="top"/>
    </xf>
    <xf numFmtId="0" fontId="16" fillId="0" borderId="0" xfId="0" applyFont="1"/>
    <xf numFmtId="0" fontId="1" fillId="0" borderId="0" xfId="0" applyFont="1" applyAlignment="1">
      <alignment vertical="center"/>
    </xf>
    <xf numFmtId="0" fontId="13" fillId="0" borderId="0" xfId="0" applyFont="1"/>
    <xf numFmtId="44" fontId="1" fillId="0" borderId="1" xfId="1" applyFont="1" applyBorder="1"/>
    <xf numFmtId="44" fontId="1" fillId="0" borderId="1" xfId="1" applyFont="1" applyBorder="1" applyAlignment="1">
      <alignment horizontal="center"/>
    </xf>
    <xf numFmtId="44" fontId="1" fillId="0" borderId="0" xfId="1" applyFont="1" applyAlignment="1">
      <alignment horizontal="right" vertical="center"/>
    </xf>
    <xf numFmtId="44" fontId="1" fillId="0" borderId="0" xfId="1" applyFont="1" applyAlignment="1">
      <alignment horizontal="center"/>
    </xf>
    <xf numFmtId="44" fontId="1" fillId="0" borderId="2" xfId="1" applyFont="1" applyBorder="1" applyAlignment="1">
      <alignment horizontal="right" vertical="center"/>
    </xf>
    <xf numFmtId="44" fontId="1" fillId="0" borderId="2" xfId="1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44" fontId="4" fillId="0" borderId="4" xfId="1" applyFont="1" applyBorder="1" applyAlignment="1">
      <alignment horizontal="center"/>
    </xf>
    <xf numFmtId="44" fontId="4" fillId="0" borderId="7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4" fontId="1" fillId="0" borderId="1" xfId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center" vertical="center"/>
    </xf>
    <xf numFmtId="44" fontId="1" fillId="0" borderId="1" xfId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4" fontId="4" fillId="0" borderId="1" xfId="1" applyFont="1" applyBorder="1" applyAlignment="1">
      <alignment horizontal="right" vertical="center" wrapText="1"/>
    </xf>
    <xf numFmtId="44" fontId="1" fillId="0" borderId="1" xfId="1" applyFont="1" applyBorder="1" applyAlignment="1">
      <alignment horizontal="center" vertical="center" wrapText="1"/>
    </xf>
    <xf numFmtId="44" fontId="1" fillId="0" borderId="1" xfId="1" applyFont="1" applyBorder="1" applyAlignment="1">
      <alignment horizontal="right" vertical="center" wrapText="1"/>
    </xf>
    <xf numFmtId="0" fontId="17" fillId="0" borderId="10" xfId="0" applyFont="1" applyBorder="1" applyAlignment="1">
      <alignment horizontal="left" wrapText="1"/>
    </xf>
    <xf numFmtId="44" fontId="15" fillId="0" borderId="10" xfId="1" applyFont="1" applyBorder="1" applyAlignment="1">
      <alignment horizontal="center" wrapText="1"/>
    </xf>
    <xf numFmtId="44" fontId="1" fillId="0" borderId="1" xfId="1" applyFont="1" applyBorder="1" applyAlignment="1">
      <alignment horizontal="left" vertical="center" wrapText="1"/>
    </xf>
    <xf numFmtId="179" fontId="1" fillId="0" borderId="1" xfId="1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center" vertical="center" wrapText="1"/>
    </xf>
    <xf numFmtId="179" fontId="18" fillId="0" borderId="10" xfId="1" applyNumberFormat="1" applyFont="1" applyBorder="1" applyAlignment="1">
      <alignment horizontal="center" vertical="center" wrapText="1"/>
    </xf>
    <xf numFmtId="0" fontId="13" fillId="0" borderId="1" xfId="73" applyFont="1" applyBorder="1" applyAlignment="1">
      <alignment horizontal="center" vertical="center"/>
    </xf>
    <xf numFmtId="0" fontId="19" fillId="0" borderId="10" xfId="0" applyFont="1" applyBorder="1" applyAlignment="1">
      <alignment horizontal="left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179" fontId="13" fillId="0" borderId="1" xfId="1" applyNumberFormat="1" applyFont="1" applyBorder="1" applyAlignment="1">
      <alignment horizontal="center" vertical="center" wrapText="1"/>
    </xf>
    <xf numFmtId="44" fontId="13" fillId="0" borderId="1" xfId="1" applyFont="1" applyBorder="1" applyAlignment="1">
      <alignment horizontal="right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center" wrapText="1"/>
    </xf>
    <xf numFmtId="179" fontId="19" fillId="0" borderId="10" xfId="1" applyNumberFormat="1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shrinkToFit="1"/>
    </xf>
    <xf numFmtId="0" fontId="21" fillId="0" borderId="5" xfId="0" applyFont="1" applyBorder="1" applyAlignment="1">
      <alignment vertical="center" wrapText="1"/>
    </xf>
    <xf numFmtId="1" fontId="20" fillId="0" borderId="10" xfId="0" applyNumberFormat="1" applyFont="1" applyBorder="1" applyAlignment="1">
      <alignment horizontal="center" vertical="center" shrinkToFit="1"/>
    </xf>
    <xf numFmtId="179" fontId="20" fillId="0" borderId="10" xfId="1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4" fontId="19" fillId="0" borderId="10" xfId="1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center" vertical="center" wrapText="1"/>
    </xf>
    <xf numFmtId="44" fontId="1" fillId="0" borderId="1" xfId="1" applyFont="1" applyBorder="1" applyAlignment="1">
      <alignment horizontal="right" vertical="top" wrapText="1"/>
    </xf>
    <xf numFmtId="0" fontId="15" fillId="0" borderId="10" xfId="0" applyFont="1" applyBorder="1" applyAlignment="1">
      <alignment horizontal="center" wrapText="1"/>
    </xf>
    <xf numFmtId="44" fontId="13" fillId="0" borderId="1" xfId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top" wrapText="1"/>
    </xf>
    <xf numFmtId="44" fontId="1" fillId="0" borderId="13" xfId="1" applyFont="1" applyBorder="1" applyAlignment="1">
      <alignment horizontal="right" vertical="top"/>
    </xf>
    <xf numFmtId="44" fontId="1" fillId="0" borderId="9" xfId="1" applyFont="1" applyBorder="1" applyAlignment="1">
      <alignment horizontal="right" vertical="top"/>
    </xf>
    <xf numFmtId="44" fontId="4" fillId="0" borderId="1" xfId="1" applyFont="1" applyBorder="1" applyAlignment="1">
      <alignment horizontal="left" vertical="top"/>
    </xf>
    <xf numFmtId="44" fontId="1" fillId="0" borderId="8" xfId="1" applyFont="1" applyBorder="1" applyAlignment="1">
      <alignment horizontal="right" vertical="top"/>
    </xf>
    <xf numFmtId="44" fontId="1" fillId="0" borderId="7" xfId="1" applyFont="1" applyBorder="1" applyAlignment="1">
      <alignment horizontal="right" vertical="top"/>
    </xf>
    <xf numFmtId="177" fontId="1" fillId="0" borderId="5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/>
    </xf>
    <xf numFmtId="44" fontId="4" fillId="0" borderId="1" xfId="1" applyFont="1" applyBorder="1" applyAlignment="1">
      <alignment horizontal="right" vertical="top" wrapText="1"/>
    </xf>
    <xf numFmtId="44" fontId="1" fillId="0" borderId="1" xfId="1" applyFont="1" applyBorder="1" applyAlignment="1">
      <alignment vertical="top" wrapText="1"/>
    </xf>
    <xf numFmtId="0" fontId="1" fillId="0" borderId="3" xfId="73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44" fontId="1" fillId="0" borderId="1" xfId="1" applyFont="1" applyBorder="1" applyAlignment="1">
      <alignment horizontal="right" vertical="top"/>
    </xf>
    <xf numFmtId="0" fontId="1" fillId="0" borderId="5" xfId="73" applyFont="1" applyBorder="1" applyAlignment="1">
      <alignment horizontal="center" vertical="top"/>
    </xf>
    <xf numFmtId="44" fontId="1" fillId="0" borderId="7" xfId="1" applyFont="1" applyBorder="1" applyAlignment="1">
      <alignment horizontal="center" vertical="center" wrapText="1"/>
    </xf>
    <xf numFmtId="44" fontId="1" fillId="0" borderId="0" xfId="1" applyFont="1" applyAlignment="1">
      <alignment horizontal="right" vertical="top"/>
    </xf>
    <xf numFmtId="0" fontId="22" fillId="0" borderId="0" xfId="0" applyFont="1"/>
    <xf numFmtId="0" fontId="23" fillId="0" borderId="0" xfId="0" applyFont="1" applyAlignment="1">
      <alignment vertical="center"/>
    </xf>
    <xf numFmtId="0" fontId="23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44" fontId="16" fillId="0" borderId="1" xfId="1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3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44" fontId="7" fillId="0" borderId="0" xfId="1" applyFont="1" applyAlignment="1">
      <alignment horizontal="center" vertical="center"/>
    </xf>
    <xf numFmtId="44" fontId="7" fillId="0" borderId="0" xfId="1" applyFont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44" fontId="7" fillId="0" borderId="2" xfId="1" applyFont="1" applyBorder="1" applyAlignment="1">
      <alignment horizontal="center" vertical="center"/>
    </xf>
    <xf numFmtId="44" fontId="7" fillId="0" borderId="2" xfId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44" fontId="1" fillId="0" borderId="1" xfId="1" applyFont="1" applyBorder="1" applyAlignment="1">
      <alignment horizontal="center" wrapText="1"/>
    </xf>
    <xf numFmtId="44" fontId="1" fillId="0" borderId="1" xfId="1" applyFont="1" applyBorder="1" applyAlignment="1">
      <alignment horizontal="center" vertical="top"/>
    </xf>
    <xf numFmtId="44" fontId="4" fillId="0" borderId="1" xfId="1" applyFont="1" applyBorder="1" applyAlignment="1">
      <alignment horizontal="center" vertical="top" wrapText="1"/>
    </xf>
    <xf numFmtId="44" fontId="4" fillId="0" borderId="1" xfId="1" applyFont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5" xfId="0" applyFont="1" applyBorder="1" applyAlignment="1">
      <alignment vertical="top" wrapText="1"/>
    </xf>
    <xf numFmtId="3" fontId="13" fillId="0" borderId="1" xfId="0" applyNumberFormat="1" applyFont="1" applyBorder="1" applyAlignment="1">
      <alignment horizontal="center" vertical="top" wrapText="1"/>
    </xf>
    <xf numFmtId="44" fontId="13" fillId="0" borderId="1" xfId="1" applyFont="1" applyBorder="1" applyAlignment="1">
      <alignment horizontal="center" vertical="top" wrapText="1"/>
    </xf>
    <xf numFmtId="44" fontId="13" fillId="0" borderId="1" xfId="1" applyFont="1" applyBorder="1" applyAlignment="1">
      <alignment horizontal="center" wrapText="1"/>
    </xf>
    <xf numFmtId="0" fontId="24" fillId="0" borderId="0" xfId="0" applyFont="1"/>
    <xf numFmtId="0" fontId="16" fillId="0" borderId="0" xfId="0" applyFont="1" applyAlignment="1">
      <alignment vertical="center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justify" vertical="center" wrapText="1"/>
    </xf>
    <xf numFmtId="44" fontId="1" fillId="0" borderId="13" xfId="1" applyFont="1" applyBorder="1" applyAlignment="1">
      <alignment horizontal="center" vertical="top"/>
    </xf>
    <xf numFmtId="44" fontId="1" fillId="0" borderId="9" xfId="1" applyFont="1" applyBorder="1" applyAlignment="1">
      <alignment horizontal="center"/>
    </xf>
    <xf numFmtId="44" fontId="1" fillId="0" borderId="8" xfId="1" applyFont="1" applyBorder="1" applyAlignment="1">
      <alignment horizontal="center" vertical="top"/>
    </xf>
    <xf numFmtId="44" fontId="1" fillId="0" borderId="7" xfId="1" applyFont="1" applyBorder="1" applyAlignment="1">
      <alignment horizontal="center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44" fontId="16" fillId="0" borderId="0" xfId="1" applyFont="1" applyBorder="1" applyAlignment="1">
      <alignment horizontal="center"/>
    </xf>
    <xf numFmtId="44" fontId="1" fillId="0" borderId="0" xfId="1" applyFont="1" applyBorder="1" applyAlignment="1">
      <alignment horizontal="center" vertical="top"/>
    </xf>
    <xf numFmtId="44" fontId="1" fillId="0" borderId="0" xfId="1" applyFont="1" applyAlignment="1">
      <alignment horizontal="center" vertical="top"/>
    </xf>
    <xf numFmtId="44" fontId="1" fillId="0" borderId="0" xfId="1" applyFont="1" applyAlignment="1">
      <alignment horizontal="center" vertical="center"/>
    </xf>
    <xf numFmtId="0" fontId="25" fillId="0" borderId="0" xfId="0" applyFont="1"/>
    <xf numFmtId="0" fontId="6" fillId="0" borderId="0" xfId="138" applyFont="1" applyAlignment="1">
      <alignment vertical="center"/>
    </xf>
    <xf numFmtId="1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177" fontId="1" fillId="0" borderId="9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181" fontId="23" fillId="0" borderId="0" xfId="0" applyNumberFormat="1" applyFont="1"/>
    <xf numFmtId="178" fontId="9" fillId="0" borderId="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81" fontId="12" fillId="0" borderId="0" xfId="0" applyNumberFormat="1" applyFont="1"/>
    <xf numFmtId="1" fontId="4" fillId="0" borderId="1" xfId="0" applyNumberFormat="1" applyFont="1" applyBorder="1" applyAlignment="1">
      <alignment horizontal="center" vertical="center"/>
    </xf>
    <xf numFmtId="181" fontId="23" fillId="0" borderId="0" xfId="0" applyNumberFormat="1" applyFont="1" applyAlignment="1">
      <alignment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81" fontId="1" fillId="0" borderId="1" xfId="0" applyNumberFormat="1" applyFont="1" applyBorder="1" applyAlignment="1">
      <alignment vertical="center"/>
    </xf>
    <xf numFmtId="178" fontId="13" fillId="0" borderId="1" xfId="0" applyNumberFormat="1" applyFont="1" applyBorder="1" applyAlignment="1">
      <alignment horizontal="center" vertical="center"/>
    </xf>
    <xf numFmtId="178" fontId="13" fillId="0" borderId="3" xfId="0" applyNumberFormat="1" applyFont="1" applyBorder="1" applyAlignment="1">
      <alignment horizontal="center" vertical="center"/>
    </xf>
    <xf numFmtId="178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4"/>
    </xf>
    <xf numFmtId="1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181" fontId="4" fillId="0" borderId="17" xfId="0" applyNumberFormat="1" applyFont="1" applyBorder="1" applyAlignment="1">
      <alignment vertical="center"/>
    </xf>
    <xf numFmtId="0" fontId="9" fillId="0" borderId="17" xfId="0" applyFont="1" applyBorder="1" applyAlignment="1">
      <alignment horizontal="right" vertical="center"/>
    </xf>
    <xf numFmtId="179" fontId="12" fillId="0" borderId="0" xfId="0" applyNumberFormat="1" applyFont="1"/>
    <xf numFmtId="4" fontId="1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1" fillId="0" borderId="1" xfId="1" applyFont="1" applyFill="1" applyBorder="1" applyAlignment="1">
      <alignment horizontal="center" vertical="top" wrapText="1"/>
    </xf>
    <xf numFmtId="179" fontId="1" fillId="0" borderId="10" xfId="0" applyNumberFormat="1" applyFont="1" applyBorder="1" applyAlignment="1">
      <alignment horizontal="center" vertical="center" wrapText="1"/>
    </xf>
    <xf numFmtId="179" fontId="1" fillId="0" borderId="10" xfId="0" applyNumberFormat="1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44" fontId="1" fillId="0" borderId="0" xfId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4" fontId="1" fillId="0" borderId="0" xfId="0" applyNumberFormat="1" applyFont="1" applyAlignment="1">
      <alignment vertical="center"/>
    </xf>
    <xf numFmtId="177" fontId="1" fillId="0" borderId="0" xfId="0" applyNumberFormat="1" applyFont="1" applyAlignment="1" applyProtection="1">
      <alignment horizontal="right" vertical="top"/>
      <protection hidden="1"/>
    </xf>
    <xf numFmtId="181" fontId="4" fillId="0" borderId="0" xfId="16" applyNumberFormat="1" applyFont="1" applyBorder="1" applyAlignment="1" applyProtection="1">
      <alignment horizontal="right" vertical="center"/>
      <protection hidden="1"/>
    </xf>
    <xf numFmtId="177" fontId="1" fillId="0" borderId="0" xfId="16" applyNumberFormat="1" applyFont="1" applyBorder="1" applyAlignment="1" applyProtection="1">
      <alignment horizontal="right" vertical="top"/>
      <protection hidden="1"/>
    </xf>
    <xf numFmtId="0" fontId="4" fillId="0" borderId="0" xfId="73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179" fontId="4" fillId="0" borderId="0" xfId="0" applyNumberFormat="1" applyFont="1" applyAlignment="1">
      <alignment horizontal="center" vertical="top" wrapText="1"/>
    </xf>
    <xf numFmtId="181" fontId="4" fillId="0" borderId="0" xfId="0" applyNumberFormat="1" applyFont="1" applyAlignment="1">
      <alignment horizontal="left" vertical="top" wrapText="1"/>
    </xf>
    <xf numFmtId="181" fontId="1" fillId="0" borderId="0" xfId="0" applyNumberFormat="1" applyFont="1" applyAlignment="1">
      <alignment horizontal="right" vertical="top" wrapText="1"/>
    </xf>
    <xf numFmtId="0" fontId="1" fillId="0" borderId="0" xfId="73" applyFont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3" fontId="1" fillId="0" borderId="0" xfId="0" applyNumberFormat="1" applyFont="1" applyAlignment="1">
      <alignment horizontal="center" vertical="top" wrapText="1"/>
    </xf>
    <xf numFmtId="181" fontId="1" fillId="0" borderId="0" xfId="0" applyNumberFormat="1" applyFont="1" applyAlignment="1">
      <alignment horizontal="left" vertical="top" wrapText="1"/>
    </xf>
    <xf numFmtId="0" fontId="1" fillId="0" borderId="0" xfId="136" applyFont="1" applyAlignment="1">
      <alignment horizontal="left" vertical="center" inden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90" applyFont="1" applyAlignment="1">
      <alignment horizontal="left" vertical="center" wrapText="1" indent="1"/>
    </xf>
    <xf numFmtId="0" fontId="1" fillId="0" borderId="0" xfId="137" applyFont="1" applyAlignment="1">
      <alignment horizontal="left" vertical="center" wrapText="1" indent="1"/>
    </xf>
    <xf numFmtId="0" fontId="4" fillId="0" borderId="0" xfId="73" applyFont="1" applyAlignment="1">
      <alignment horizontal="center" vertical="center"/>
    </xf>
    <xf numFmtId="181" fontId="4" fillId="0" borderId="0" xfId="0" applyNumberFormat="1" applyFont="1" applyAlignment="1">
      <alignment horizontal="left" vertical="top"/>
    </xf>
    <xf numFmtId="179" fontId="26" fillId="0" borderId="0" xfId="0" applyNumberFormat="1" applyFont="1"/>
    <xf numFmtId="181" fontId="4" fillId="0" borderId="0" xfId="0" applyNumberFormat="1" applyFont="1" applyAlignment="1">
      <alignment vertical="center"/>
    </xf>
    <xf numFmtId="178" fontId="3" fillId="2" borderId="0" xfId="0" applyNumberFormat="1" applyFont="1" applyFill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3" fontId="4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177" fontId="4" fillId="0" borderId="4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2" fontId="4" fillId="0" borderId="15" xfId="0" applyNumberFormat="1" applyFont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4" fillId="0" borderId="7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</cellXfs>
  <cellStyles count="153">
    <cellStyle name="Comma [00]" xfId="2" xr:uid="{00000000-0005-0000-0000-000031000000}"/>
    <cellStyle name="Comma 2" xfId="3" xr:uid="{00000000-0005-0000-0000-000032000000}"/>
    <cellStyle name="Comma 2 2" xfId="4" xr:uid="{00000000-0005-0000-0000-000033000000}"/>
    <cellStyle name="Comma 2 2 2" xfId="5" xr:uid="{00000000-0005-0000-0000-000034000000}"/>
    <cellStyle name="Comma 2 2 3" xfId="6" xr:uid="{00000000-0005-0000-0000-000035000000}"/>
    <cellStyle name="Comma 2 3" xfId="7" xr:uid="{00000000-0005-0000-0000-000036000000}"/>
    <cellStyle name="Comma 3" xfId="8" xr:uid="{00000000-0005-0000-0000-000037000000}"/>
    <cellStyle name="Comma 3 2" xfId="9" xr:uid="{00000000-0005-0000-0000-000038000000}"/>
    <cellStyle name="Comma 3 2 2" xfId="10" xr:uid="{00000000-0005-0000-0000-000039000000}"/>
    <cellStyle name="Comma 4" xfId="11" xr:uid="{00000000-0005-0000-0000-00003A000000}"/>
    <cellStyle name="Comma 4 2" xfId="12" xr:uid="{00000000-0005-0000-0000-00003B000000}"/>
    <cellStyle name="Comma 5" xfId="13" xr:uid="{00000000-0005-0000-0000-00003C000000}"/>
    <cellStyle name="Comma 6" xfId="14" xr:uid="{00000000-0005-0000-0000-00003D000000}"/>
    <cellStyle name="Comma 7" xfId="15" xr:uid="{00000000-0005-0000-0000-00003E000000}"/>
    <cellStyle name="Comma0" xfId="16" xr:uid="{00000000-0005-0000-0000-00003F000000}"/>
    <cellStyle name="Comma0 2" xfId="17" xr:uid="{00000000-0005-0000-0000-000040000000}"/>
    <cellStyle name="Comma0 2 2" xfId="18" xr:uid="{00000000-0005-0000-0000-000041000000}"/>
    <cellStyle name="Comma0 3" xfId="19" xr:uid="{00000000-0005-0000-0000-000042000000}"/>
    <cellStyle name="Comma0 3 2" xfId="20" xr:uid="{00000000-0005-0000-0000-000043000000}"/>
    <cellStyle name="Comma0 4" xfId="21" xr:uid="{00000000-0005-0000-0000-000044000000}"/>
    <cellStyle name="Comma0 4 2" xfId="22" xr:uid="{00000000-0005-0000-0000-000045000000}"/>
    <cellStyle name="Comma0 5" xfId="23" xr:uid="{00000000-0005-0000-0000-000046000000}"/>
    <cellStyle name="Comma1" xfId="24" xr:uid="{00000000-0005-0000-0000-000047000000}"/>
    <cellStyle name="Comma2" xfId="25" xr:uid="{00000000-0005-0000-0000-000048000000}"/>
    <cellStyle name="Comma3" xfId="26" xr:uid="{00000000-0005-0000-0000-000049000000}"/>
    <cellStyle name="Currency" xfId="1" builtinId="4"/>
    <cellStyle name="Currency 10" xfId="27" xr:uid="{00000000-0005-0000-0000-00004A000000}"/>
    <cellStyle name="Currency 10 2" xfId="28" xr:uid="{00000000-0005-0000-0000-00004B000000}"/>
    <cellStyle name="Currency 2" xfId="29" xr:uid="{00000000-0005-0000-0000-00004C000000}"/>
    <cellStyle name="Currency 2 2" xfId="30" xr:uid="{00000000-0005-0000-0000-00004D000000}"/>
    <cellStyle name="Currency 2 3" xfId="31" xr:uid="{00000000-0005-0000-0000-00004E000000}"/>
    <cellStyle name="Currency 2 4" xfId="32" xr:uid="{00000000-0005-0000-0000-00004F000000}"/>
    <cellStyle name="Currency 3" xfId="33" xr:uid="{00000000-0005-0000-0000-000050000000}"/>
    <cellStyle name="Currency 4" xfId="34" xr:uid="{00000000-0005-0000-0000-000051000000}"/>
    <cellStyle name="Currency 4 10" xfId="35" xr:uid="{00000000-0005-0000-0000-000052000000}"/>
    <cellStyle name="Currency 5" xfId="36" xr:uid="{00000000-0005-0000-0000-000053000000}"/>
    <cellStyle name="Currency 6" xfId="37" xr:uid="{00000000-0005-0000-0000-000054000000}"/>
    <cellStyle name="Currency 7" xfId="38" xr:uid="{00000000-0005-0000-0000-000055000000}"/>
    <cellStyle name="Currency 8" xfId="39" xr:uid="{00000000-0005-0000-0000-000056000000}"/>
    <cellStyle name="Currency 9" xfId="40" xr:uid="{00000000-0005-0000-0000-000057000000}"/>
    <cellStyle name="Currency0" xfId="41" xr:uid="{00000000-0005-0000-0000-000058000000}"/>
    <cellStyle name="Currency0 2" xfId="42" xr:uid="{00000000-0005-0000-0000-000059000000}"/>
    <cellStyle name="Date" xfId="43" xr:uid="{00000000-0005-0000-0000-00005A000000}"/>
    <cellStyle name="Date 2" xfId="44" xr:uid="{00000000-0005-0000-0000-00005B000000}"/>
    <cellStyle name="F3" xfId="45" xr:uid="{00000000-0005-0000-0000-00005C000000}"/>
    <cellStyle name="F4" xfId="46" xr:uid="{00000000-0005-0000-0000-00005D000000}"/>
    <cellStyle name="F7" xfId="47" xr:uid="{00000000-0005-0000-0000-00005E000000}"/>
    <cellStyle name="Fixed" xfId="48" xr:uid="{00000000-0005-0000-0000-00005F000000}"/>
    <cellStyle name="Fixed 2" xfId="49" xr:uid="{00000000-0005-0000-0000-000060000000}"/>
    <cellStyle name="header" xfId="50" xr:uid="{00000000-0005-0000-0000-000061000000}"/>
    <cellStyle name="HEADING1" xfId="51" xr:uid="{00000000-0005-0000-0000-000062000000}"/>
    <cellStyle name="HEADING2" xfId="52" xr:uid="{00000000-0005-0000-0000-000063000000}"/>
    <cellStyle name="Hyperlink 2" xfId="53" xr:uid="{00000000-0005-0000-0000-000064000000}"/>
    <cellStyle name="Hyperlink 3" xfId="54" xr:uid="{00000000-0005-0000-0000-000065000000}"/>
    <cellStyle name="Normal" xfId="0" builtinId="0"/>
    <cellStyle name="Normal 10" xfId="55" xr:uid="{00000000-0005-0000-0000-000066000000}"/>
    <cellStyle name="Normal 10 2" xfId="56" xr:uid="{00000000-0005-0000-0000-000067000000}"/>
    <cellStyle name="Normal 10 2 2" xfId="57" xr:uid="{00000000-0005-0000-0000-000068000000}"/>
    <cellStyle name="Normal 11" xfId="58" xr:uid="{00000000-0005-0000-0000-000069000000}"/>
    <cellStyle name="Normal 11 2" xfId="59" xr:uid="{00000000-0005-0000-0000-00006A000000}"/>
    <cellStyle name="Normal 12" xfId="60" xr:uid="{00000000-0005-0000-0000-00006B000000}"/>
    <cellStyle name="Normal 13" xfId="61" xr:uid="{00000000-0005-0000-0000-00006C000000}"/>
    <cellStyle name="Normal 14" xfId="62" xr:uid="{00000000-0005-0000-0000-00006D000000}"/>
    <cellStyle name="Normal 14 2" xfId="63" xr:uid="{00000000-0005-0000-0000-00006E000000}"/>
    <cellStyle name="Normal 14 2 2" xfId="64" xr:uid="{00000000-0005-0000-0000-00006F000000}"/>
    <cellStyle name="Normal 15" xfId="65" xr:uid="{00000000-0005-0000-0000-000070000000}"/>
    <cellStyle name="Normal 15 2" xfId="66" xr:uid="{00000000-0005-0000-0000-000071000000}"/>
    <cellStyle name="Normal 15 2 2" xfId="67" xr:uid="{00000000-0005-0000-0000-000072000000}"/>
    <cellStyle name="Normal 15 2 3" xfId="68" xr:uid="{00000000-0005-0000-0000-000073000000}"/>
    <cellStyle name="Normal 16" xfId="69" xr:uid="{00000000-0005-0000-0000-000074000000}"/>
    <cellStyle name="Normal 17" xfId="70" xr:uid="{00000000-0005-0000-0000-000075000000}"/>
    <cellStyle name="Normal 18" xfId="71" xr:uid="{00000000-0005-0000-0000-000076000000}"/>
    <cellStyle name="Normal 19" xfId="72" xr:uid="{00000000-0005-0000-0000-000077000000}"/>
    <cellStyle name="Normal 2" xfId="73" xr:uid="{00000000-0005-0000-0000-000078000000}"/>
    <cellStyle name="Normal 2 10" xfId="74" xr:uid="{00000000-0005-0000-0000-000079000000}"/>
    <cellStyle name="Normal 2 11" xfId="75" xr:uid="{00000000-0005-0000-0000-00007A000000}"/>
    <cellStyle name="Normal 2 12" xfId="76" xr:uid="{00000000-0005-0000-0000-00007B000000}"/>
    <cellStyle name="Normal 2 2" xfId="77" xr:uid="{00000000-0005-0000-0000-00007C000000}"/>
    <cellStyle name="Normal 2 2 2" xfId="78" xr:uid="{00000000-0005-0000-0000-00007D000000}"/>
    <cellStyle name="Normal 2 2_0752(S) RateAnalysis 07Aug08" xfId="79" xr:uid="{00000000-0005-0000-0000-00007E000000}"/>
    <cellStyle name="Normal 2 3" xfId="80" xr:uid="{00000000-0005-0000-0000-00007F000000}"/>
    <cellStyle name="Normal 2 3 2" xfId="81" xr:uid="{00000000-0005-0000-0000-000080000000}"/>
    <cellStyle name="Normal 2 3 3" xfId="82" xr:uid="{00000000-0005-0000-0000-000081000000}"/>
    <cellStyle name="Normal 2 3 4" xfId="83" xr:uid="{00000000-0005-0000-0000-000082000000}"/>
    <cellStyle name="Normal 2 4" xfId="84" xr:uid="{00000000-0005-0000-0000-000083000000}"/>
    <cellStyle name="Normal 2 4 2" xfId="85" xr:uid="{00000000-0005-0000-0000-000084000000}"/>
    <cellStyle name="Normal 2 4 3" xfId="86" xr:uid="{00000000-0005-0000-0000-000085000000}"/>
    <cellStyle name="Normal 2 4 3 2" xfId="87" xr:uid="{00000000-0005-0000-0000-000086000000}"/>
    <cellStyle name="Normal 2 5" xfId="88" xr:uid="{00000000-0005-0000-0000-000087000000}"/>
    <cellStyle name="Normal 2 6" xfId="89" xr:uid="{00000000-0005-0000-0000-000088000000}"/>
    <cellStyle name="Normal 2 7" xfId="90" xr:uid="{00000000-0005-0000-0000-000089000000}"/>
    <cellStyle name="Normal 2 8" xfId="91" xr:uid="{00000000-0005-0000-0000-00008A000000}"/>
    <cellStyle name="Normal 2 9" xfId="92" xr:uid="{00000000-0005-0000-0000-00008B000000}"/>
    <cellStyle name="Normal 2_0752(E)DOD" xfId="93" xr:uid="{00000000-0005-0000-0000-00008C000000}"/>
    <cellStyle name="Normal 20" xfId="94" xr:uid="{00000000-0005-0000-0000-00008D000000}"/>
    <cellStyle name="Normal 247" xfId="95" xr:uid="{00000000-0005-0000-0000-00008E000000}"/>
    <cellStyle name="Normal 248" xfId="96" xr:uid="{00000000-0005-0000-0000-00008F000000}"/>
    <cellStyle name="Normal 25" xfId="97" xr:uid="{00000000-0005-0000-0000-000090000000}"/>
    <cellStyle name="Normal 254" xfId="98" xr:uid="{00000000-0005-0000-0000-000091000000}"/>
    <cellStyle name="Normal 26" xfId="99" xr:uid="{00000000-0005-0000-0000-000092000000}"/>
    <cellStyle name="Normal 3" xfId="100" xr:uid="{00000000-0005-0000-0000-000093000000}"/>
    <cellStyle name="Normal 3 2" xfId="101" xr:uid="{00000000-0005-0000-0000-000094000000}"/>
    <cellStyle name="Normal 3 2 2" xfId="102" xr:uid="{00000000-0005-0000-0000-000095000000}"/>
    <cellStyle name="Normal 3 2 2 2" xfId="103" xr:uid="{00000000-0005-0000-0000-000096000000}"/>
    <cellStyle name="Normal 3 2 2 2 2" xfId="104" xr:uid="{00000000-0005-0000-0000-000097000000}"/>
    <cellStyle name="Normal 3 256" xfId="105" xr:uid="{00000000-0005-0000-0000-000098000000}"/>
    <cellStyle name="Normal 3 3" xfId="106" xr:uid="{00000000-0005-0000-0000-000099000000}"/>
    <cellStyle name="Normal 3 4" xfId="107" xr:uid="{00000000-0005-0000-0000-00009A000000}"/>
    <cellStyle name="Normal 3 4 2" xfId="108" xr:uid="{00000000-0005-0000-0000-00009B000000}"/>
    <cellStyle name="Normal 3 5" xfId="109" xr:uid="{00000000-0005-0000-0000-00009C000000}"/>
    <cellStyle name="Normal 3 6" xfId="110" xr:uid="{00000000-0005-0000-0000-00009D000000}"/>
    <cellStyle name="Normal 3_0752(E)DOD" xfId="111" xr:uid="{00000000-0005-0000-0000-00009E000000}"/>
    <cellStyle name="Normal 4" xfId="112" xr:uid="{00000000-0005-0000-0000-00009F000000}"/>
    <cellStyle name="Normal 4 2" xfId="113" xr:uid="{00000000-0005-0000-0000-0000A0000000}"/>
    <cellStyle name="Normal 4 2 2" xfId="114" xr:uid="{00000000-0005-0000-0000-0000A1000000}"/>
    <cellStyle name="Normal 4 3" xfId="115" xr:uid="{00000000-0005-0000-0000-0000A2000000}"/>
    <cellStyle name="Normal 4 5 2" xfId="116" xr:uid="{00000000-0005-0000-0000-0000A3000000}"/>
    <cellStyle name="Normal 4_0752(E)DOD" xfId="117" xr:uid="{00000000-0005-0000-0000-0000A4000000}"/>
    <cellStyle name="Normal 5" xfId="118" xr:uid="{00000000-0005-0000-0000-0000A5000000}"/>
    <cellStyle name="Normal 5 2" xfId="119" xr:uid="{00000000-0005-0000-0000-0000A6000000}"/>
    <cellStyle name="Normal 5 3" xfId="120" xr:uid="{00000000-0005-0000-0000-0000A7000000}"/>
    <cellStyle name="Normal 5 4" xfId="121" xr:uid="{00000000-0005-0000-0000-0000A8000000}"/>
    <cellStyle name="Normal 5 5" xfId="122" xr:uid="{00000000-0005-0000-0000-0000A9000000}"/>
    <cellStyle name="Normal 5_0752(E)DOD" xfId="123" xr:uid="{00000000-0005-0000-0000-0000AA000000}"/>
    <cellStyle name="Normal 6" xfId="124" xr:uid="{00000000-0005-0000-0000-0000AB000000}"/>
    <cellStyle name="Normal 6 2" xfId="125" xr:uid="{00000000-0005-0000-0000-0000AC000000}"/>
    <cellStyle name="Normal 7" xfId="126" xr:uid="{00000000-0005-0000-0000-0000AD000000}"/>
    <cellStyle name="Normal 7 2" xfId="127" xr:uid="{00000000-0005-0000-0000-0000AE000000}"/>
    <cellStyle name="Normal 7 3" xfId="128" xr:uid="{00000000-0005-0000-0000-0000AF000000}"/>
    <cellStyle name="Normal 7 4" xfId="129" xr:uid="{00000000-0005-0000-0000-0000B0000000}"/>
    <cellStyle name="Normal 7_0752(S)FinalEst RW" xfId="130" xr:uid="{00000000-0005-0000-0000-0000B1000000}"/>
    <cellStyle name="Normal 8" xfId="131" xr:uid="{00000000-0005-0000-0000-0000B2000000}"/>
    <cellStyle name="Normal 8 2" xfId="132" xr:uid="{00000000-0005-0000-0000-0000B3000000}"/>
    <cellStyle name="Normal 9" xfId="133" xr:uid="{00000000-0005-0000-0000-0000B4000000}"/>
    <cellStyle name="Normal 9 2" xfId="134" xr:uid="{00000000-0005-0000-0000-0000B5000000}"/>
    <cellStyle name="Normal 9 3" xfId="135" xr:uid="{00000000-0005-0000-0000-0000B6000000}"/>
    <cellStyle name="Normal_Evaluation-Devland Phase 1" xfId="136" xr:uid="{00000000-0005-0000-0000-0000B7000000}"/>
    <cellStyle name="Normal_Scottsdene" xfId="137" xr:uid="{00000000-0005-0000-0000-0000B8000000}"/>
    <cellStyle name="OPSKRIF" xfId="138" xr:uid="{00000000-0005-0000-0000-0000B9000000}"/>
    <cellStyle name="OPSKRIF 2" xfId="139" xr:uid="{00000000-0005-0000-0000-0000BA000000}"/>
    <cellStyle name="OPSKRIF 2 2" xfId="140" xr:uid="{00000000-0005-0000-0000-0000BB000000}"/>
    <cellStyle name="OPSKRIF 3" xfId="141" xr:uid="{00000000-0005-0000-0000-0000BC000000}"/>
    <cellStyle name="OPSKRIF 3 2" xfId="142" xr:uid="{00000000-0005-0000-0000-0000BD000000}"/>
    <cellStyle name="OPSKRIF 4" xfId="143" xr:uid="{00000000-0005-0000-0000-0000BE000000}"/>
    <cellStyle name="OPSKRIF 4 2" xfId="144" xr:uid="{00000000-0005-0000-0000-0000BF000000}"/>
    <cellStyle name="OPSKRIFTE" xfId="145" xr:uid="{00000000-0005-0000-0000-0000C0000000}"/>
    <cellStyle name="or" xfId="146" xr:uid="{00000000-0005-0000-0000-0000C1000000}"/>
    <cellStyle name="Percent 2" xfId="147" xr:uid="{00000000-0005-0000-0000-0000C2000000}"/>
    <cellStyle name="Percent 2 2" xfId="148" xr:uid="{00000000-0005-0000-0000-0000C3000000}"/>
    <cellStyle name="Percent 2 2 2" xfId="149" xr:uid="{00000000-0005-0000-0000-0000C4000000}"/>
    <cellStyle name="Percent 3" xfId="150" xr:uid="{00000000-0005-0000-0000-0000C5000000}"/>
    <cellStyle name="Percent 4" xfId="151" xr:uid="{00000000-0005-0000-0000-0000C6000000}"/>
    <cellStyle name="Percent 5" xfId="152" xr:uid="{00000000-0005-0000-0000-0000C7000000}"/>
  </cellStyles>
  <dxfs count="0"/>
  <tableStyles count="0" defaultTableStyle="TableStyleMedium2" defaultPivotStyle="PivotStyleLight16"/>
  <colors>
    <mruColors>
      <color rgb="FF99FFCC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7"/>
  <sheetViews>
    <sheetView tabSelected="1" view="pageBreakPreview" topLeftCell="A62" zoomScaleNormal="100" zoomScalePageLayoutView="55" workbookViewId="0">
      <selection activeCell="B23" sqref="B23"/>
    </sheetView>
  </sheetViews>
  <sheetFormatPr defaultColWidth="9.109375" defaultRowHeight="13.8"/>
  <cols>
    <col min="1" max="1" width="11.5546875" style="179" customWidth="1"/>
    <col min="2" max="2" width="74" style="179" customWidth="1"/>
    <col min="3" max="3" width="26.109375" style="284" customWidth="1"/>
    <col min="4" max="4" width="15.33203125" style="179" customWidth="1"/>
    <col min="5" max="5" width="23.109375" style="179" customWidth="1"/>
    <col min="6" max="6" width="9.33203125" style="179" customWidth="1"/>
    <col min="7" max="7" width="14.44140625" style="179" customWidth="1"/>
    <col min="8" max="8" width="25.6640625" style="179" customWidth="1"/>
    <col min="9" max="9" width="21.6640625" style="179" customWidth="1"/>
    <col min="10" max="16384" width="9.109375" style="179"/>
  </cols>
  <sheetData>
    <row r="1" spans="1:5" ht="15.9" customHeight="1">
      <c r="A1" s="9" t="s">
        <v>0</v>
      </c>
      <c r="B1" s="332"/>
      <c r="C1" s="413" t="s">
        <v>1</v>
      </c>
    </row>
    <row r="2" spans="1:5" ht="15.9" customHeight="1">
      <c r="A2" s="9" t="s">
        <v>2</v>
      </c>
      <c r="B2" s="332"/>
      <c r="C2" s="413"/>
    </row>
    <row r="3" spans="1:5" ht="14.4" customHeight="1">
      <c r="A3" s="422" t="s">
        <v>3</v>
      </c>
      <c r="B3" s="422"/>
      <c r="C3" s="369" t="s">
        <v>184</v>
      </c>
    </row>
    <row r="4" spans="1:5" ht="14.4" customHeight="1">
      <c r="A4" s="422"/>
      <c r="B4" s="422"/>
      <c r="C4" s="370" t="s">
        <v>182</v>
      </c>
    </row>
    <row r="5" spans="1:5" ht="15.9" customHeight="1">
      <c r="A5" s="17" t="s">
        <v>4</v>
      </c>
      <c r="B5" s="332"/>
      <c r="C5" s="291"/>
      <c r="E5" s="284"/>
    </row>
    <row r="6" spans="1:5" ht="15.9" customHeight="1">
      <c r="A6" s="333"/>
      <c r="B6" s="8"/>
      <c r="C6" s="1"/>
      <c r="E6" s="284"/>
    </row>
    <row r="7" spans="1:5" ht="15.9" customHeight="1">
      <c r="A7" s="416" t="s">
        <v>5</v>
      </c>
      <c r="B7" s="417"/>
      <c r="C7" s="418"/>
      <c r="E7" s="284"/>
    </row>
    <row r="8" spans="1:5" ht="15.9" customHeight="1">
      <c r="A8" s="419"/>
      <c r="B8" s="420"/>
      <c r="C8" s="421"/>
      <c r="E8" s="284"/>
    </row>
    <row r="9" spans="1:5" ht="15.9" customHeight="1">
      <c r="A9" s="411" t="s">
        <v>6</v>
      </c>
      <c r="B9" s="411" t="s">
        <v>7</v>
      </c>
      <c r="C9" s="414" t="s">
        <v>8</v>
      </c>
      <c r="E9" s="284"/>
    </row>
    <row r="10" spans="1:5">
      <c r="A10" s="412"/>
      <c r="B10" s="412"/>
      <c r="C10" s="415"/>
      <c r="E10" s="284"/>
    </row>
    <row r="11" spans="1:5" ht="18" customHeight="1">
      <c r="A11" s="334"/>
      <c r="B11" s="335"/>
      <c r="C11" s="336"/>
      <c r="E11" s="284"/>
    </row>
    <row r="12" spans="1:5" ht="18" customHeight="1">
      <c r="A12" s="337">
        <v>1.1000000000000001</v>
      </c>
      <c r="B12" s="338" t="s">
        <v>9</v>
      </c>
      <c r="C12" s="339"/>
      <c r="E12" s="340"/>
    </row>
    <row r="13" spans="1:5" ht="18" customHeight="1">
      <c r="A13" s="341"/>
      <c r="B13" s="342"/>
      <c r="C13" s="339"/>
      <c r="D13" s="343"/>
      <c r="E13" s="340"/>
    </row>
    <row r="14" spans="1:5" ht="18" customHeight="1">
      <c r="A14" s="344">
        <v>2</v>
      </c>
      <c r="B14" s="338" t="s">
        <v>10</v>
      </c>
      <c r="C14" s="339"/>
      <c r="E14" s="345"/>
    </row>
    <row r="15" spans="1:5" ht="18" customHeight="1">
      <c r="A15" s="346">
        <v>2.1</v>
      </c>
      <c r="B15" s="347" t="s">
        <v>11</v>
      </c>
      <c r="C15" s="348"/>
      <c r="E15" s="345"/>
    </row>
    <row r="16" spans="1:5" ht="18" customHeight="1">
      <c r="A16" s="346">
        <v>2.2000000000000002</v>
      </c>
      <c r="B16" s="347" t="s">
        <v>12</v>
      </c>
      <c r="C16" s="348"/>
      <c r="E16" s="345"/>
    </row>
    <row r="17" spans="1:8" ht="18" customHeight="1">
      <c r="A17" s="346">
        <v>2.2999999999999998</v>
      </c>
      <c r="B17" s="347" t="s">
        <v>13</v>
      </c>
      <c r="C17" s="348"/>
      <c r="E17" s="345"/>
    </row>
    <row r="18" spans="1:8" ht="18" customHeight="1">
      <c r="A18" s="346">
        <v>2.4</v>
      </c>
      <c r="B18" s="347" t="s">
        <v>14</v>
      </c>
      <c r="C18" s="348"/>
      <c r="E18" s="345"/>
      <c r="G18" s="343"/>
      <c r="H18" s="343"/>
    </row>
    <row r="19" spans="1:8" ht="18" customHeight="1">
      <c r="A19" s="346">
        <v>2.5</v>
      </c>
      <c r="B19" s="347" t="s">
        <v>15</v>
      </c>
      <c r="C19" s="348"/>
      <c r="E19" s="345"/>
      <c r="G19" s="343"/>
      <c r="H19" s="343"/>
    </row>
    <row r="20" spans="1:8" ht="18" customHeight="1">
      <c r="A20" s="344"/>
      <c r="B20" s="338"/>
      <c r="C20" s="339"/>
      <c r="E20" s="345"/>
      <c r="H20" s="343"/>
    </row>
    <row r="21" spans="1:8" ht="18" customHeight="1">
      <c r="A21" s="346"/>
      <c r="B21" s="347"/>
      <c r="C21" s="348"/>
      <c r="D21" s="343"/>
      <c r="E21" s="345"/>
      <c r="H21" s="343"/>
    </row>
    <row r="22" spans="1:8">
      <c r="A22" s="346"/>
      <c r="B22" s="347"/>
      <c r="C22" s="348"/>
      <c r="E22" s="345"/>
      <c r="H22" s="343"/>
    </row>
    <row r="23" spans="1:8">
      <c r="A23" s="346"/>
      <c r="B23" s="347"/>
      <c r="C23" s="339"/>
      <c r="E23" s="345"/>
      <c r="H23" s="343"/>
    </row>
    <row r="24" spans="1:8">
      <c r="A24" s="344"/>
      <c r="B24" s="338"/>
      <c r="C24" s="339"/>
      <c r="E24" s="345"/>
    </row>
    <row r="25" spans="1:8">
      <c r="A25" s="346"/>
      <c r="B25" s="347"/>
      <c r="C25" s="348"/>
      <c r="E25" s="345"/>
    </row>
    <row r="26" spans="1:8">
      <c r="A26" s="346"/>
      <c r="B26" s="347"/>
      <c r="C26" s="348"/>
      <c r="E26" s="345"/>
    </row>
    <row r="27" spans="1:8">
      <c r="A27" s="346"/>
      <c r="B27" s="347"/>
      <c r="C27" s="348"/>
      <c r="E27" s="345"/>
    </row>
    <row r="28" spans="1:8">
      <c r="A28" s="344"/>
      <c r="B28" s="338"/>
      <c r="C28" s="339"/>
      <c r="E28" s="345"/>
    </row>
    <row r="29" spans="1:8">
      <c r="A29" s="344"/>
      <c r="B29" s="338"/>
      <c r="C29" s="339"/>
      <c r="E29" s="345"/>
      <c r="H29" s="343"/>
    </row>
    <row r="30" spans="1:8">
      <c r="A30" s="344"/>
      <c r="B30" s="338"/>
      <c r="C30" s="339"/>
      <c r="E30" s="345"/>
    </row>
    <row r="31" spans="1:8">
      <c r="A31" s="349"/>
      <c r="B31" s="347"/>
      <c r="C31" s="339"/>
      <c r="H31" s="343"/>
    </row>
    <row r="32" spans="1:8" hidden="1">
      <c r="A32" s="349"/>
      <c r="B32" s="347"/>
      <c r="C32" s="339"/>
      <c r="E32" s="284"/>
    </row>
    <row r="33" spans="1:5" hidden="1">
      <c r="A33" s="349"/>
      <c r="B33" s="347"/>
      <c r="C33" s="339"/>
      <c r="E33" s="284"/>
    </row>
    <row r="34" spans="1:5" hidden="1">
      <c r="A34" s="349"/>
      <c r="B34" s="347"/>
      <c r="C34" s="339"/>
      <c r="E34" s="284"/>
    </row>
    <row r="35" spans="1:5" hidden="1">
      <c r="A35" s="349"/>
      <c r="B35" s="347"/>
      <c r="C35" s="339"/>
      <c r="E35" s="284"/>
    </row>
    <row r="36" spans="1:5" hidden="1">
      <c r="A36" s="349"/>
      <c r="B36" s="347"/>
      <c r="C36" s="339"/>
      <c r="E36" s="284"/>
    </row>
    <row r="37" spans="1:5" hidden="1">
      <c r="A37" s="349"/>
      <c r="B37" s="347"/>
      <c r="C37" s="339"/>
    </row>
    <row r="38" spans="1:5" hidden="1">
      <c r="A38" s="349"/>
      <c r="B38" s="347"/>
      <c r="C38" s="339"/>
    </row>
    <row r="39" spans="1:5" hidden="1">
      <c r="A39" s="349"/>
      <c r="B39" s="347"/>
      <c r="C39" s="339"/>
    </row>
    <row r="40" spans="1:5" hidden="1">
      <c r="A40" s="349"/>
      <c r="B40" s="347"/>
      <c r="C40" s="339"/>
    </row>
    <row r="41" spans="1:5" hidden="1">
      <c r="A41" s="349"/>
      <c r="B41" s="347"/>
      <c r="C41" s="339"/>
    </row>
    <row r="42" spans="1:5" hidden="1">
      <c r="A42" s="349"/>
      <c r="B42" s="347"/>
      <c r="C42" s="339"/>
    </row>
    <row r="43" spans="1:5" hidden="1">
      <c r="A43" s="349"/>
      <c r="B43" s="347"/>
      <c r="C43" s="339"/>
    </row>
    <row r="44" spans="1:5" hidden="1">
      <c r="A44" s="349"/>
      <c r="B44" s="347"/>
      <c r="C44" s="339"/>
    </row>
    <row r="45" spans="1:5" hidden="1">
      <c r="A45" s="349"/>
      <c r="B45" s="347"/>
      <c r="C45" s="339"/>
    </row>
    <row r="46" spans="1:5" hidden="1">
      <c r="A46" s="349"/>
      <c r="B46" s="347"/>
      <c r="C46" s="339"/>
    </row>
    <row r="47" spans="1:5" hidden="1">
      <c r="A47" s="349"/>
      <c r="B47" s="347"/>
      <c r="C47" s="339"/>
    </row>
    <row r="48" spans="1:5" hidden="1">
      <c r="A48" s="349"/>
      <c r="B48" s="347"/>
      <c r="C48" s="339"/>
    </row>
    <row r="49" spans="1:8" hidden="1">
      <c r="A49" s="349"/>
      <c r="B49" s="347"/>
      <c r="C49" s="339"/>
    </row>
    <row r="50" spans="1:8" hidden="1">
      <c r="A50" s="349"/>
      <c r="B50" s="347"/>
      <c r="C50" s="339"/>
    </row>
    <row r="51" spans="1:8" hidden="1">
      <c r="A51" s="349"/>
      <c r="B51" s="347"/>
      <c r="C51" s="339"/>
    </row>
    <row r="52" spans="1:8" hidden="1">
      <c r="A52" s="349"/>
      <c r="B52" s="347"/>
      <c r="C52" s="339"/>
    </row>
    <row r="53" spans="1:8" hidden="1">
      <c r="A53" s="350"/>
      <c r="B53" s="347"/>
      <c r="C53" s="339"/>
    </row>
    <row r="54" spans="1:8" hidden="1">
      <c r="A54" s="351"/>
      <c r="B54" s="347"/>
      <c r="C54" s="339"/>
    </row>
    <row r="55" spans="1:8" hidden="1">
      <c r="A55" s="351"/>
      <c r="B55" s="352"/>
      <c r="C55" s="339"/>
      <c r="E55" s="343"/>
    </row>
    <row r="56" spans="1:8">
      <c r="A56" s="351"/>
      <c r="B56" s="347"/>
      <c r="C56" s="339"/>
      <c r="H56" s="340"/>
    </row>
    <row r="57" spans="1:8" ht="18" customHeight="1">
      <c r="A57" s="353"/>
      <c r="B57" s="354"/>
      <c r="C57" s="339"/>
      <c r="H57" s="343"/>
    </row>
    <row r="58" spans="1:8" ht="18" customHeight="1">
      <c r="A58" s="355"/>
      <c r="B58" s="356" t="s">
        <v>16</v>
      </c>
      <c r="C58" s="357"/>
      <c r="D58" s="397"/>
      <c r="E58" s="343"/>
    </row>
    <row r="59" spans="1:8">
      <c r="A59" s="355"/>
      <c r="B59" s="358" t="s">
        <v>17</v>
      </c>
      <c r="C59" s="357"/>
      <c r="D59" s="359"/>
      <c r="E59" s="359"/>
    </row>
    <row r="60" spans="1:8">
      <c r="A60" s="355"/>
      <c r="B60" s="358" t="s">
        <v>18</v>
      </c>
      <c r="C60" s="357"/>
      <c r="D60" s="397"/>
      <c r="E60" s="397"/>
      <c r="F60" s="359"/>
    </row>
    <row r="64" spans="1:8">
      <c r="C64" s="398"/>
    </row>
    <row r="67" spans="3:3">
      <c r="C67" s="340"/>
    </row>
  </sheetData>
  <mergeCells count="6">
    <mergeCell ref="A9:A10"/>
    <mergeCell ref="B9:B10"/>
    <mergeCell ref="C1:C2"/>
    <mergeCell ref="C9:C10"/>
    <mergeCell ref="A7:C8"/>
    <mergeCell ref="A3:B4"/>
  </mergeCells>
  <pageMargins left="0.70866141732283505" right="0.70866141732283505" top="0.74803149606299202" bottom="0.74803149606299202" header="0.31496062992126" footer="0.31496062992126"/>
  <pageSetup paperSize="9" scale="78" fitToHeight="0" orientation="portrait" r:id="rId1"/>
  <headerFooter>
    <oddFooter>&amp;RFinal Summary</oddFooter>
  </headerFooter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E380"/>
  <sheetViews>
    <sheetView showZeros="0" view="pageBreakPreview" topLeftCell="A62" zoomScaleNormal="100" workbookViewId="0">
      <selection activeCell="D51" sqref="D51"/>
    </sheetView>
  </sheetViews>
  <sheetFormatPr defaultColWidth="8.88671875" defaultRowHeight="16.5" customHeight="1"/>
  <cols>
    <col min="1" max="1" width="6.33203125" style="285" customWidth="1"/>
    <col min="2" max="2" width="2.109375" style="285" customWidth="1"/>
    <col min="3" max="3" width="12.33203125" style="286" customWidth="1"/>
    <col min="4" max="4" width="45.6640625" style="46" customWidth="1"/>
    <col min="5" max="5" width="6.33203125" style="286" customWidth="1"/>
    <col min="6" max="6" width="7.33203125" style="287" customWidth="1"/>
    <col min="7" max="7" width="11.33203125" style="288" customWidth="1"/>
    <col min="8" max="8" width="16.5546875" style="288" customWidth="1"/>
    <col min="9" max="10" width="9.109375" style="212" customWidth="1"/>
    <col min="11" max="11" width="11.33203125" style="212" customWidth="1"/>
    <col min="12" max="31" width="9.109375" style="212" customWidth="1"/>
    <col min="32" max="16384" width="8.88671875" style="179"/>
  </cols>
  <sheetData>
    <row r="1" spans="1:11" ht="16.5" customHeight="1">
      <c r="A1" s="9" t="s">
        <v>0</v>
      </c>
      <c r="B1" s="9"/>
      <c r="C1" s="289"/>
      <c r="D1" s="290"/>
      <c r="E1" s="399" t="s">
        <v>1</v>
      </c>
      <c r="F1" s="399"/>
      <c r="G1" s="399"/>
      <c r="H1" s="399"/>
    </row>
    <row r="2" spans="1:11" ht="16.5" customHeight="1">
      <c r="A2" s="9" t="str">
        <f>'FINAL SUMMARY PAGE'!A2</f>
        <v>CONTRACT NUMBER: HGDM HGDM 886/HGDM/2025</v>
      </c>
      <c r="B2" s="9"/>
      <c r="C2" s="291"/>
      <c r="D2" s="290"/>
      <c r="E2" s="424" t="s">
        <v>183</v>
      </c>
      <c r="F2" s="424"/>
      <c r="G2" s="424"/>
      <c r="H2" s="424"/>
    </row>
    <row r="3" spans="1:11" ht="14.4" customHeight="1">
      <c r="A3" s="405" t="s">
        <v>3</v>
      </c>
      <c r="B3" s="405"/>
      <c r="C3" s="405"/>
      <c r="D3" s="405"/>
      <c r="E3" s="407" t="s">
        <v>182</v>
      </c>
      <c r="F3" s="407"/>
      <c r="G3" s="407"/>
      <c r="H3" s="407"/>
    </row>
    <row r="4" spans="1:11" ht="14.4" customHeight="1">
      <c r="A4" s="405"/>
      <c r="B4" s="405"/>
      <c r="C4" s="405"/>
      <c r="D4" s="405"/>
      <c r="E4" s="368"/>
      <c r="F4" s="368"/>
      <c r="G4" s="368"/>
      <c r="H4" s="368"/>
    </row>
    <row r="5" spans="1:11" ht="16.5" customHeight="1">
      <c r="A5" s="17" t="s">
        <v>4</v>
      </c>
      <c r="B5" s="17"/>
      <c r="C5" s="291"/>
      <c r="D5" s="290"/>
      <c r="E5" s="292"/>
      <c r="F5" s="293"/>
      <c r="G5" s="294"/>
      <c r="H5" s="295"/>
    </row>
    <row r="6" spans="1:11" ht="16.5" customHeight="1">
      <c r="A6" s="183" t="s">
        <v>19</v>
      </c>
      <c r="B6" s="183"/>
      <c r="C6" s="296"/>
      <c r="D6" s="297"/>
      <c r="E6" s="298"/>
      <c r="F6" s="299"/>
      <c r="G6" s="300"/>
      <c r="H6" s="301"/>
    </row>
    <row r="7" spans="1:11" ht="13.35" customHeight="1">
      <c r="A7" s="423" t="s">
        <v>20</v>
      </c>
      <c r="B7" s="185"/>
      <c r="C7" s="27" t="s">
        <v>21</v>
      </c>
      <c r="D7" s="302"/>
      <c r="E7" s="27"/>
      <c r="F7" s="303"/>
      <c r="G7" s="222"/>
      <c r="H7" s="222"/>
    </row>
    <row r="8" spans="1:11" ht="16.5" customHeight="1">
      <c r="A8" s="403"/>
      <c r="B8" s="26" t="s">
        <v>22</v>
      </c>
      <c r="C8" s="29" t="s">
        <v>23</v>
      </c>
      <c r="D8" s="28" t="s">
        <v>7</v>
      </c>
      <c r="E8" s="29" t="s">
        <v>24</v>
      </c>
      <c r="F8" s="30" t="s">
        <v>25</v>
      </c>
      <c r="G8" s="221" t="s">
        <v>26</v>
      </c>
      <c r="H8" s="221" t="s">
        <v>8</v>
      </c>
    </row>
    <row r="9" spans="1:11" ht="14.4" customHeight="1">
      <c r="A9" s="404"/>
      <c r="B9" s="34"/>
      <c r="C9" s="35"/>
      <c r="D9" s="36"/>
      <c r="E9" s="35"/>
      <c r="F9" s="37"/>
      <c r="G9" s="223"/>
      <c r="H9" s="223"/>
    </row>
    <row r="10" spans="1:11" ht="16.5" hidden="1" customHeight="1">
      <c r="A10" s="39"/>
      <c r="B10" s="39"/>
      <c r="C10" s="2"/>
      <c r="D10" s="40"/>
      <c r="E10" s="2"/>
      <c r="F10" s="4"/>
      <c r="G10" s="216"/>
      <c r="H10" s="216"/>
    </row>
    <row r="11" spans="1:11" ht="14.4">
      <c r="A11" s="42"/>
      <c r="B11" s="42"/>
      <c r="C11" s="43" t="s">
        <v>27</v>
      </c>
      <c r="D11" s="409" t="s">
        <v>28</v>
      </c>
      <c r="E11" s="2"/>
      <c r="F11" s="4"/>
      <c r="G11" s="216"/>
      <c r="H11" s="216"/>
      <c r="K11" s="304"/>
    </row>
    <row r="12" spans="1:11" ht="14.4">
      <c r="A12" s="39"/>
      <c r="B12" s="39"/>
      <c r="C12" s="43" t="s">
        <v>29</v>
      </c>
      <c r="D12" s="409"/>
      <c r="E12" s="2"/>
      <c r="F12" s="4"/>
      <c r="G12" s="216"/>
      <c r="H12" s="216"/>
      <c r="K12" s="304"/>
    </row>
    <row r="13" spans="1:11" ht="16.5" hidden="1" customHeight="1">
      <c r="A13" s="42" t="e">
        <f>IF(OR(AND(#REF!&gt;0,#REF!=0),#REF!+#REF!&gt;1),#REF!,"")</f>
        <v>#REF!</v>
      </c>
      <c r="B13" s="42"/>
      <c r="C13" s="123"/>
      <c r="D13" s="124"/>
      <c r="E13" s="125"/>
      <c r="F13" s="126"/>
      <c r="G13" s="305"/>
      <c r="H13" s="216">
        <f>G13*F13</f>
        <v>0</v>
      </c>
      <c r="K13" s="304"/>
    </row>
    <row r="14" spans="1:11" ht="14.4">
      <c r="A14" s="42"/>
      <c r="B14" s="42"/>
      <c r="C14" s="129" t="s">
        <v>30</v>
      </c>
      <c r="D14" s="130" t="s">
        <v>31</v>
      </c>
      <c r="E14" s="129"/>
      <c r="F14" s="131"/>
      <c r="G14" s="306"/>
      <c r="H14" s="307"/>
      <c r="K14" s="304"/>
    </row>
    <row r="15" spans="1:11" ht="14.4">
      <c r="A15" s="42" t="s">
        <v>32</v>
      </c>
      <c r="B15" s="42"/>
      <c r="C15" s="123" t="s">
        <v>33</v>
      </c>
      <c r="D15" s="134" t="s">
        <v>34</v>
      </c>
      <c r="E15" s="123"/>
      <c r="F15" s="135"/>
      <c r="G15" s="197"/>
      <c r="H15" s="304"/>
      <c r="K15" s="304"/>
    </row>
    <row r="16" spans="1:11" ht="14.4">
      <c r="A16" s="45"/>
      <c r="B16" s="45"/>
      <c r="C16" s="123"/>
      <c r="D16" s="308"/>
      <c r="E16" s="277"/>
      <c r="F16" s="175"/>
      <c r="G16" s="197"/>
      <c r="H16" s="304"/>
      <c r="K16" s="304"/>
    </row>
    <row r="17" spans="1:31" ht="16.5" customHeight="1">
      <c r="A17" s="42"/>
      <c r="B17" s="42"/>
      <c r="C17" s="129" t="s">
        <v>36</v>
      </c>
      <c r="D17" s="309" t="s">
        <v>37</v>
      </c>
      <c r="E17" s="129"/>
      <c r="F17" s="131"/>
      <c r="G17" s="197"/>
      <c r="H17" s="304"/>
      <c r="K17" s="304"/>
    </row>
    <row r="18" spans="1:31" s="282" customFormat="1" ht="16.5" customHeight="1">
      <c r="A18" s="244"/>
      <c r="B18" s="244"/>
      <c r="C18" s="310"/>
      <c r="D18" s="311"/>
      <c r="E18" s="310"/>
      <c r="F18" s="312"/>
      <c r="G18" s="313"/>
      <c r="H18" s="314"/>
      <c r="I18" s="315"/>
      <c r="J18" s="315"/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5"/>
      <c r="X18" s="315"/>
      <c r="Y18" s="315"/>
      <c r="Z18" s="315"/>
      <c r="AA18" s="315"/>
      <c r="AB18" s="315"/>
      <c r="AC18" s="315"/>
      <c r="AD18" s="315"/>
      <c r="AE18" s="315"/>
    </row>
    <row r="19" spans="1:31" ht="28.95" customHeight="1">
      <c r="A19" s="42" t="s">
        <v>38</v>
      </c>
      <c r="B19" s="42"/>
      <c r="C19" s="123"/>
      <c r="D19" s="115" t="s">
        <v>39</v>
      </c>
      <c r="E19" s="207" t="s">
        <v>35</v>
      </c>
      <c r="F19" s="204">
        <v>1</v>
      </c>
      <c r="G19" s="234"/>
      <c r="H19" s="234"/>
    </row>
    <row r="20" spans="1:31" ht="14.4" hidden="1">
      <c r="A20" s="42" t="s">
        <v>40</v>
      </c>
      <c r="B20" s="275"/>
      <c r="C20" s="123"/>
      <c r="D20" s="276"/>
      <c r="E20" s="149"/>
      <c r="F20" s="150"/>
      <c r="G20" s="197"/>
      <c r="H20" s="304"/>
    </row>
    <row r="21" spans="1:31" ht="13.8">
      <c r="A21" s="42" t="s">
        <v>41</v>
      </c>
      <c r="B21" s="42"/>
      <c r="C21" s="123"/>
      <c r="D21" s="12" t="s">
        <v>180</v>
      </c>
      <c r="E21" s="207"/>
      <c r="F21" s="150"/>
      <c r="G21" s="234"/>
      <c r="H21" s="234"/>
    </row>
    <row r="22" spans="1:31" ht="14.4" hidden="1">
      <c r="A22" s="42" t="s">
        <v>42</v>
      </c>
      <c r="B22" s="42"/>
      <c r="C22" s="123"/>
      <c r="D22" s="276"/>
      <c r="E22" s="113"/>
      <c r="F22" s="135"/>
      <c r="G22" s="197"/>
      <c r="H22" s="304"/>
    </row>
    <row r="23" spans="1:31" s="283" customFormat="1" ht="13.8">
      <c r="A23" s="42" t="s">
        <v>43</v>
      </c>
      <c r="B23" s="42"/>
      <c r="C23" s="149"/>
      <c r="D23" s="12" t="s">
        <v>44</v>
      </c>
      <c r="E23" s="207" t="s">
        <v>35</v>
      </c>
      <c r="F23" s="204">
        <v>1</v>
      </c>
      <c r="G23" s="234"/>
      <c r="H23" s="234"/>
      <c r="I23" s="316"/>
      <c r="J23" s="316"/>
      <c r="K23" s="316"/>
      <c r="L23" s="316"/>
      <c r="M23" s="316"/>
      <c r="N23" s="316"/>
      <c r="O23" s="316"/>
      <c r="P23" s="316"/>
      <c r="Q23" s="316"/>
      <c r="R23" s="316"/>
      <c r="S23" s="316"/>
      <c r="T23" s="316"/>
      <c r="U23" s="316"/>
      <c r="V23" s="316"/>
      <c r="W23" s="316"/>
      <c r="X23" s="316"/>
      <c r="Y23" s="316"/>
      <c r="Z23" s="316"/>
      <c r="AA23" s="316"/>
      <c r="AB23" s="316"/>
      <c r="AC23" s="316"/>
      <c r="AD23" s="316"/>
      <c r="AE23" s="316"/>
    </row>
    <row r="24" spans="1:31" s="284" customFormat="1" ht="13.8">
      <c r="A24" s="42" t="s">
        <v>45</v>
      </c>
      <c r="B24" s="42"/>
      <c r="C24" s="123"/>
      <c r="D24" s="276" t="s">
        <v>46</v>
      </c>
      <c r="E24" s="111"/>
      <c r="F24" s="150"/>
      <c r="G24" s="317"/>
      <c r="H24" s="234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</row>
    <row r="26" spans="1:31" ht="13.8">
      <c r="A26" s="42"/>
      <c r="B26" s="42"/>
      <c r="C26" s="129">
        <v>8.4</v>
      </c>
      <c r="D26" s="318" t="s">
        <v>47</v>
      </c>
      <c r="E26" s="207"/>
      <c r="F26" s="204"/>
      <c r="G26" s="234"/>
      <c r="H26" s="234"/>
    </row>
    <row r="28" spans="1:31" ht="13.8">
      <c r="A28" s="42" t="s">
        <v>48</v>
      </c>
      <c r="B28" s="42"/>
      <c r="C28" s="123" t="s">
        <v>49</v>
      </c>
      <c r="D28" s="308" t="s">
        <v>50</v>
      </c>
      <c r="E28" s="207"/>
      <c r="F28" s="204"/>
      <c r="G28" s="234"/>
      <c r="H28" s="234"/>
    </row>
    <row r="30" spans="1:31" ht="16.5" customHeight="1">
      <c r="A30" s="42" t="s">
        <v>52</v>
      </c>
      <c r="B30" s="45"/>
      <c r="C30" s="123" t="s">
        <v>53</v>
      </c>
      <c r="D30" s="319" t="s">
        <v>54</v>
      </c>
      <c r="E30" s="277"/>
      <c r="F30" s="175"/>
      <c r="G30" s="197"/>
      <c r="H30" s="304"/>
    </row>
    <row r="32" spans="1:31" ht="16.5" customHeight="1">
      <c r="A32" s="45"/>
      <c r="B32" s="45"/>
      <c r="C32" s="129" t="s">
        <v>55</v>
      </c>
      <c r="D32" s="174" t="s">
        <v>56</v>
      </c>
      <c r="E32" s="277"/>
      <c r="F32" s="175"/>
      <c r="G32" s="197"/>
      <c r="H32" s="304"/>
    </row>
    <row r="33" spans="1:8" ht="14.4">
      <c r="A33" s="45"/>
      <c r="B33" s="45"/>
      <c r="C33" s="123"/>
      <c r="D33" s="115"/>
      <c r="E33" s="277"/>
      <c r="F33" s="175"/>
      <c r="G33" s="197"/>
      <c r="H33" s="304"/>
    </row>
    <row r="34" spans="1:8" ht="16.5" customHeight="1">
      <c r="A34" s="42" t="s">
        <v>57</v>
      </c>
      <c r="B34" s="45"/>
      <c r="C34" s="123"/>
      <c r="D34" s="115" t="s">
        <v>58</v>
      </c>
      <c r="E34" s="277" t="s">
        <v>51</v>
      </c>
      <c r="F34" s="175">
        <v>2</v>
      </c>
      <c r="G34" s="320"/>
      <c r="H34" s="304"/>
    </row>
    <row r="35" spans="1:8" ht="14.4">
      <c r="A35" s="45"/>
      <c r="B35" s="45"/>
      <c r="C35" s="123"/>
      <c r="D35" s="115"/>
      <c r="E35" s="277"/>
      <c r="F35" s="175"/>
      <c r="G35" s="125"/>
      <c r="H35" s="304"/>
    </row>
    <row r="36" spans="1:8" ht="16.5" customHeight="1">
      <c r="A36" s="42" t="s">
        <v>59</v>
      </c>
      <c r="B36" s="45"/>
      <c r="C36" s="123"/>
      <c r="D36" s="115" t="s">
        <v>60</v>
      </c>
      <c r="E36" s="277" t="s">
        <v>51</v>
      </c>
      <c r="F36" s="175">
        <f>F34</f>
        <v>2</v>
      </c>
      <c r="G36" s="125"/>
      <c r="H36" s="304"/>
    </row>
    <row r="37" spans="1:8" ht="14.4">
      <c r="A37" s="45"/>
      <c r="B37" s="45"/>
      <c r="C37" s="123"/>
      <c r="D37" s="115"/>
      <c r="E37" s="277"/>
      <c r="F37" s="175"/>
      <c r="G37" s="125"/>
      <c r="H37" s="304"/>
    </row>
    <row r="38" spans="1:8" ht="14.4">
      <c r="A38" s="42" t="s">
        <v>61</v>
      </c>
      <c r="B38" s="45"/>
      <c r="C38" s="123"/>
      <c r="D38" s="115" t="s">
        <v>62</v>
      </c>
      <c r="E38" s="277"/>
      <c r="F38" s="175"/>
      <c r="G38" s="125"/>
      <c r="H38" s="304"/>
    </row>
    <row r="41" spans="1:8" ht="14.4" hidden="1">
      <c r="A41" s="42"/>
      <c r="B41" s="42"/>
      <c r="C41" s="123"/>
      <c r="D41" s="115"/>
      <c r="E41" s="277"/>
      <c r="F41" s="175"/>
      <c r="G41" s="197"/>
      <c r="H41" s="304">
        <f t="shared" ref="H41:H49" si="0">G41*F41</f>
        <v>0</v>
      </c>
    </row>
    <row r="42" spans="1:8" ht="14.4" hidden="1">
      <c r="A42" s="42"/>
      <c r="B42" s="42"/>
      <c r="C42" s="123"/>
      <c r="D42" s="115"/>
      <c r="E42" s="277"/>
      <c r="F42" s="175"/>
      <c r="G42" s="197"/>
      <c r="H42" s="304">
        <f t="shared" si="0"/>
        <v>0</v>
      </c>
    </row>
    <row r="43" spans="1:8" ht="14.4" hidden="1">
      <c r="A43" s="42"/>
      <c r="B43" s="42"/>
      <c r="C43" s="123"/>
      <c r="D43" s="115"/>
      <c r="E43" s="277"/>
      <c r="F43" s="175"/>
      <c r="G43" s="197"/>
      <c r="H43" s="304">
        <f t="shared" si="0"/>
        <v>0</v>
      </c>
    </row>
    <row r="44" spans="1:8" ht="14.4" hidden="1">
      <c r="A44" s="42"/>
      <c r="B44" s="42"/>
      <c r="C44" s="123"/>
      <c r="D44" s="115"/>
      <c r="E44" s="277"/>
      <c r="F44" s="175"/>
      <c r="G44" s="197"/>
      <c r="H44" s="304">
        <f t="shared" si="0"/>
        <v>0</v>
      </c>
    </row>
    <row r="45" spans="1:8" ht="14.4" hidden="1">
      <c r="A45" s="42"/>
      <c r="B45" s="42"/>
      <c r="C45" s="123"/>
      <c r="D45" s="115"/>
      <c r="E45" s="277"/>
      <c r="F45" s="175"/>
      <c r="G45" s="197"/>
      <c r="H45" s="304">
        <f t="shared" si="0"/>
        <v>0</v>
      </c>
    </row>
    <row r="46" spans="1:8" ht="14.4" hidden="1">
      <c r="A46" s="42"/>
      <c r="B46" s="42"/>
      <c r="C46" s="123"/>
      <c r="D46" s="115"/>
      <c r="E46" s="277"/>
      <c r="F46" s="175"/>
      <c r="G46" s="197"/>
      <c r="H46" s="304">
        <f t="shared" si="0"/>
        <v>0</v>
      </c>
    </row>
    <row r="47" spans="1:8" ht="14.4" hidden="1">
      <c r="A47" s="42"/>
      <c r="B47" s="42"/>
      <c r="C47" s="123"/>
      <c r="D47" s="115"/>
      <c r="E47" s="277"/>
      <c r="F47" s="175"/>
      <c r="G47" s="197"/>
      <c r="H47" s="304">
        <f t="shared" si="0"/>
        <v>0</v>
      </c>
    </row>
    <row r="48" spans="1:8" ht="14.4" hidden="1">
      <c r="A48" s="42"/>
      <c r="B48" s="42"/>
      <c r="C48" s="123"/>
      <c r="D48" s="115"/>
      <c r="E48" s="277"/>
      <c r="F48" s="175"/>
      <c r="G48" s="197"/>
      <c r="H48" s="304">
        <f t="shared" si="0"/>
        <v>0</v>
      </c>
    </row>
    <row r="49" spans="1:31" ht="14.4" hidden="1">
      <c r="A49" s="42"/>
      <c r="B49" s="42"/>
      <c r="C49" s="123"/>
      <c r="D49" s="115"/>
      <c r="E49" s="277"/>
      <c r="F49" s="175"/>
      <c r="G49" s="197"/>
      <c r="H49" s="304">
        <f t="shared" si="0"/>
        <v>0</v>
      </c>
    </row>
    <row r="50" spans="1:31" ht="16.5" customHeight="1">
      <c r="A50" s="45"/>
      <c r="B50" s="45"/>
      <c r="C50" s="129"/>
      <c r="D50" s="309"/>
      <c r="E50" s="277"/>
      <c r="F50" s="175"/>
      <c r="G50" s="197"/>
      <c r="H50" s="304"/>
    </row>
    <row r="51" spans="1:31" ht="16.5" customHeight="1">
      <c r="A51" s="42"/>
      <c r="B51" s="45"/>
      <c r="C51" s="123"/>
      <c r="D51" s="115"/>
      <c r="E51" s="277"/>
      <c r="F51" s="175"/>
      <c r="G51" s="197"/>
      <c r="H51" s="304"/>
    </row>
    <row r="52" spans="1:31" ht="16.5" customHeight="1">
      <c r="A52" s="42"/>
      <c r="B52" s="45"/>
      <c r="C52" s="123"/>
      <c r="D52" s="115"/>
      <c r="E52" s="277"/>
      <c r="F52" s="175"/>
      <c r="G52" s="197"/>
      <c r="H52" s="304"/>
    </row>
    <row r="53" spans="1:31" ht="16.5" customHeight="1">
      <c r="A53" s="42"/>
      <c r="B53" s="45"/>
      <c r="C53" s="123"/>
      <c r="D53" s="115"/>
      <c r="E53" s="277"/>
      <c r="F53" s="175"/>
      <c r="G53" s="197"/>
      <c r="H53" s="304"/>
    </row>
    <row r="54" spans="1:31" ht="16.5" customHeight="1">
      <c r="A54" s="42"/>
      <c r="B54" s="45"/>
      <c r="C54" s="123"/>
      <c r="D54" s="115"/>
      <c r="E54" s="277"/>
      <c r="F54" s="175"/>
      <c r="G54" s="197"/>
      <c r="H54" s="304"/>
    </row>
    <row r="55" spans="1:31" ht="16.5" customHeight="1">
      <c r="A55" s="42"/>
      <c r="B55" s="45"/>
      <c r="C55" s="123"/>
      <c r="D55" s="115"/>
      <c r="E55" s="277"/>
      <c r="F55" s="175"/>
      <c r="G55" s="197"/>
      <c r="H55" s="304"/>
    </row>
    <row r="56" spans="1:31" ht="16.5" customHeight="1">
      <c r="A56" s="42"/>
      <c r="B56" s="45"/>
      <c r="C56" s="123"/>
      <c r="D56" s="321"/>
      <c r="E56" s="207"/>
      <c r="F56" s="175"/>
      <c r="G56" s="197"/>
      <c r="H56" s="304"/>
    </row>
    <row r="57" spans="1:31" s="284" customFormat="1" ht="16.5" customHeight="1">
      <c r="A57" s="42"/>
      <c r="B57" s="45"/>
      <c r="C57" s="123"/>
      <c r="D57" s="115"/>
      <c r="E57" s="277"/>
      <c r="F57" s="175"/>
      <c r="G57" s="197"/>
      <c r="H57" s="304"/>
      <c r="I57" s="212"/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</row>
    <row r="58" spans="1:31" s="284" customFormat="1" ht="16.5" customHeight="1">
      <c r="A58" s="42"/>
      <c r="B58" s="45"/>
      <c r="C58" s="123"/>
      <c r="D58" s="115"/>
      <c r="E58" s="277"/>
      <c r="F58" s="175"/>
      <c r="G58" s="197"/>
      <c r="H58" s="304"/>
      <c r="I58" s="212"/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</row>
    <row r="59" spans="1:31" ht="16.5" customHeight="1">
      <c r="A59" s="42"/>
      <c r="B59" s="45"/>
      <c r="C59" s="123"/>
      <c r="D59" s="115"/>
      <c r="E59" s="277"/>
      <c r="F59" s="175"/>
      <c r="G59" s="197"/>
      <c r="H59" s="304"/>
    </row>
    <row r="60" spans="1:31" ht="14.4">
      <c r="A60" s="45"/>
      <c r="B60" s="45"/>
      <c r="C60" s="123"/>
      <c r="D60" s="115"/>
      <c r="E60" s="277"/>
      <c r="F60" s="175"/>
      <c r="G60" s="197"/>
      <c r="H60" s="304"/>
    </row>
    <row r="64" spans="1:31" ht="14.4">
      <c r="A64" s="42"/>
      <c r="B64" s="42"/>
      <c r="C64" s="149"/>
      <c r="D64" s="12"/>
      <c r="E64" s="207"/>
      <c r="F64" s="204"/>
      <c r="G64" s="197"/>
      <c r="H64" s="304"/>
    </row>
    <row r="65" spans="1:8" ht="16.5" customHeight="1">
      <c r="A65" s="42"/>
      <c r="B65" s="45"/>
      <c r="C65" s="123"/>
      <c r="D65" s="115"/>
      <c r="E65" s="277"/>
      <c r="F65" s="175"/>
      <c r="G65" s="197"/>
      <c r="H65" s="304"/>
    </row>
    <row r="66" spans="1:8" ht="9.9" customHeight="1">
      <c r="A66" s="69"/>
      <c r="B66" s="70"/>
      <c r="C66" s="70"/>
      <c r="D66" s="71"/>
      <c r="E66" s="99"/>
      <c r="F66" s="165"/>
      <c r="G66" s="322"/>
      <c r="H66" s="323"/>
    </row>
    <row r="67" spans="1:8" ht="16.2" customHeight="1">
      <c r="A67" s="400" t="s">
        <v>63</v>
      </c>
      <c r="B67" s="401"/>
      <c r="C67" s="401"/>
      <c r="D67" s="401"/>
      <c r="E67" s="401"/>
      <c r="F67" s="401"/>
      <c r="G67" s="402"/>
      <c r="H67" s="221"/>
    </row>
    <row r="68" spans="1:8" ht="9.9" customHeight="1">
      <c r="A68" s="76"/>
      <c r="B68" s="77"/>
      <c r="C68" s="77"/>
      <c r="D68" s="78"/>
      <c r="E68" s="169"/>
      <c r="F68" s="170"/>
      <c r="G68" s="324"/>
      <c r="H68" s="325"/>
    </row>
    <row r="69" spans="1:8" ht="16.5" customHeight="1">
      <c r="A69" s="212"/>
      <c r="B69" s="212"/>
      <c r="C69" s="326"/>
      <c r="D69" s="291"/>
      <c r="E69" s="326"/>
      <c r="F69" s="327"/>
      <c r="G69" s="328"/>
      <c r="H69" s="328"/>
    </row>
    <row r="70" spans="1:8" ht="16.5" customHeight="1">
      <c r="A70" s="212"/>
      <c r="B70" s="212"/>
      <c r="C70" s="326"/>
      <c r="D70" s="291"/>
      <c r="E70" s="326"/>
      <c r="F70" s="327"/>
      <c r="G70" s="328"/>
      <c r="H70" s="328"/>
    </row>
    <row r="71" spans="1:8" ht="16.5" customHeight="1">
      <c r="A71" s="212"/>
      <c r="B71" s="212"/>
      <c r="C71" s="326"/>
      <c r="D71" s="291"/>
      <c r="E71" s="326"/>
      <c r="F71" s="327"/>
      <c r="G71" s="328"/>
      <c r="H71" s="328"/>
    </row>
    <row r="72" spans="1:8" ht="16.5" customHeight="1">
      <c r="A72" s="212"/>
      <c r="B72" s="212"/>
      <c r="C72" s="326"/>
      <c r="D72" s="291"/>
      <c r="E72" s="326"/>
      <c r="F72" s="327"/>
      <c r="G72" s="328"/>
      <c r="H72" s="328"/>
    </row>
    <row r="73" spans="1:8" ht="16.5" customHeight="1">
      <c r="A73" s="212"/>
      <c r="B73" s="212"/>
      <c r="C73" s="326"/>
      <c r="D73" s="291"/>
      <c r="E73" s="326"/>
      <c r="F73" s="327"/>
      <c r="G73" s="328"/>
      <c r="H73" s="328"/>
    </row>
    <row r="74" spans="1:8" ht="16.5" customHeight="1">
      <c r="A74" s="212"/>
      <c r="B74" s="212"/>
      <c r="C74" s="326"/>
      <c r="D74" s="291"/>
      <c r="E74" s="326"/>
      <c r="F74" s="327"/>
      <c r="G74" s="328"/>
      <c r="H74" s="328"/>
    </row>
    <row r="75" spans="1:8" ht="16.5" customHeight="1">
      <c r="A75" s="212"/>
      <c r="B75" s="212"/>
      <c r="C75" s="326"/>
      <c r="D75" s="291"/>
      <c r="E75" s="326"/>
      <c r="F75" s="327"/>
      <c r="G75" s="328"/>
      <c r="H75" s="328"/>
    </row>
    <row r="76" spans="1:8" ht="16.5" customHeight="1">
      <c r="A76" s="212"/>
      <c r="B76" s="212"/>
      <c r="C76" s="326"/>
      <c r="D76" s="291"/>
      <c r="E76" s="326"/>
      <c r="F76" s="327"/>
      <c r="G76" s="328"/>
      <c r="H76" s="328"/>
    </row>
    <row r="77" spans="1:8" ht="16.5" customHeight="1">
      <c r="A77" s="212"/>
      <c r="B77" s="212"/>
      <c r="C77" s="326"/>
      <c r="D77" s="291"/>
      <c r="E77" s="326"/>
      <c r="F77" s="327"/>
      <c r="G77" s="328"/>
      <c r="H77" s="328"/>
    </row>
    <row r="78" spans="1:8" ht="16.5" customHeight="1">
      <c r="A78" s="212"/>
      <c r="B78" s="212"/>
      <c r="C78" s="326"/>
      <c r="D78" s="291"/>
      <c r="E78" s="326"/>
      <c r="F78" s="327"/>
      <c r="G78" s="328"/>
      <c r="H78" s="328"/>
    </row>
    <row r="79" spans="1:8" ht="16.5" customHeight="1">
      <c r="A79" s="212"/>
      <c r="B79" s="212"/>
      <c r="C79" s="326"/>
      <c r="D79" s="291"/>
      <c r="E79" s="326"/>
      <c r="F79" s="327"/>
      <c r="G79" s="328"/>
      <c r="H79" s="328"/>
    </row>
    <row r="80" spans="1:8" ht="16.5" customHeight="1">
      <c r="A80" s="212"/>
      <c r="B80" s="212"/>
      <c r="C80" s="326"/>
      <c r="D80" s="291"/>
      <c r="E80" s="326"/>
      <c r="F80" s="327"/>
      <c r="G80" s="328"/>
      <c r="H80" s="328"/>
    </row>
    <row r="81" spans="1:8" ht="16.5" customHeight="1">
      <c r="A81" s="212"/>
      <c r="B81" s="212"/>
      <c r="C81" s="326"/>
      <c r="D81" s="291"/>
      <c r="E81" s="326"/>
      <c r="F81" s="327"/>
      <c r="G81" s="328"/>
      <c r="H81" s="328"/>
    </row>
    <row r="82" spans="1:8" ht="16.5" customHeight="1">
      <c r="A82" s="212"/>
      <c r="B82" s="212"/>
      <c r="C82" s="326"/>
      <c r="D82" s="291"/>
      <c r="E82" s="326"/>
      <c r="F82" s="327"/>
      <c r="G82" s="328"/>
      <c r="H82" s="328"/>
    </row>
    <row r="83" spans="1:8" ht="16.5" customHeight="1">
      <c r="A83" s="212"/>
      <c r="B83" s="212"/>
      <c r="C83" s="326"/>
      <c r="D83" s="291"/>
      <c r="E83" s="326"/>
      <c r="F83" s="327"/>
      <c r="G83" s="328"/>
      <c r="H83" s="328"/>
    </row>
    <row r="84" spans="1:8" ht="16.5" customHeight="1">
      <c r="A84" s="212"/>
      <c r="B84" s="212"/>
      <c r="C84" s="326"/>
      <c r="D84" s="291"/>
      <c r="E84" s="326"/>
      <c r="F84" s="327"/>
      <c r="G84" s="328"/>
      <c r="H84" s="328"/>
    </row>
    <row r="85" spans="1:8" ht="16.5" customHeight="1">
      <c r="A85" s="212"/>
      <c r="B85" s="212"/>
      <c r="C85" s="326"/>
      <c r="D85" s="291"/>
      <c r="E85" s="326"/>
      <c r="F85" s="327"/>
      <c r="G85" s="328"/>
      <c r="H85" s="328"/>
    </row>
    <row r="86" spans="1:8" ht="16.5" customHeight="1">
      <c r="A86" s="212"/>
      <c r="B86" s="212"/>
      <c r="C86" s="326"/>
      <c r="D86" s="291"/>
      <c r="E86" s="326"/>
      <c r="F86" s="327"/>
      <c r="G86" s="328"/>
      <c r="H86" s="328"/>
    </row>
    <row r="87" spans="1:8" ht="16.5" customHeight="1">
      <c r="A87" s="212"/>
      <c r="B87" s="212"/>
      <c r="C87" s="326"/>
      <c r="D87" s="291"/>
      <c r="E87" s="326"/>
      <c r="F87" s="327"/>
      <c r="G87" s="328"/>
      <c r="H87" s="328"/>
    </row>
    <row r="88" spans="1:8" ht="16.5" customHeight="1">
      <c r="A88" s="212"/>
      <c r="B88" s="212"/>
      <c r="C88" s="326"/>
      <c r="D88" s="291"/>
      <c r="E88" s="326"/>
      <c r="F88" s="327"/>
      <c r="G88" s="328"/>
      <c r="H88" s="328"/>
    </row>
    <row r="89" spans="1:8" ht="16.5" customHeight="1">
      <c r="A89" s="212"/>
      <c r="B89" s="212"/>
      <c r="C89" s="326"/>
      <c r="D89" s="291"/>
      <c r="E89" s="326"/>
      <c r="F89" s="327"/>
      <c r="G89" s="328"/>
      <c r="H89" s="328"/>
    </row>
    <row r="90" spans="1:8" ht="16.5" customHeight="1">
      <c r="A90" s="212"/>
      <c r="B90" s="212"/>
      <c r="C90" s="326"/>
      <c r="D90" s="291"/>
      <c r="E90" s="326"/>
      <c r="F90" s="327"/>
      <c r="G90" s="328"/>
      <c r="H90" s="328"/>
    </row>
    <row r="91" spans="1:8" ht="16.5" customHeight="1">
      <c r="A91" s="212"/>
      <c r="B91" s="212"/>
      <c r="C91" s="326"/>
      <c r="D91" s="291"/>
      <c r="E91" s="326"/>
      <c r="F91" s="327"/>
      <c r="G91" s="328"/>
      <c r="H91" s="328"/>
    </row>
    <row r="92" spans="1:8" ht="16.5" customHeight="1">
      <c r="A92" s="212"/>
      <c r="B92" s="212"/>
      <c r="C92" s="326"/>
      <c r="D92" s="291"/>
      <c r="E92" s="326"/>
      <c r="F92" s="327"/>
      <c r="G92" s="328"/>
      <c r="H92" s="328"/>
    </row>
    <row r="93" spans="1:8" ht="16.5" customHeight="1">
      <c r="A93" s="212"/>
      <c r="B93" s="212"/>
      <c r="C93" s="326"/>
      <c r="D93" s="291"/>
      <c r="E93" s="326"/>
      <c r="F93" s="327"/>
      <c r="G93" s="328"/>
      <c r="H93" s="328"/>
    </row>
    <row r="94" spans="1:8" ht="16.5" customHeight="1">
      <c r="A94" s="212"/>
      <c r="B94" s="212"/>
      <c r="C94" s="326"/>
      <c r="D94" s="291"/>
      <c r="E94" s="326"/>
      <c r="F94" s="327"/>
      <c r="G94" s="328"/>
      <c r="H94" s="328"/>
    </row>
    <row r="95" spans="1:8" ht="16.5" customHeight="1">
      <c r="A95" s="212"/>
      <c r="B95" s="212"/>
      <c r="C95" s="326"/>
      <c r="D95" s="291"/>
      <c r="E95" s="326"/>
      <c r="F95" s="327"/>
      <c r="G95" s="328"/>
      <c r="H95" s="328"/>
    </row>
    <row r="96" spans="1:8" ht="16.5" customHeight="1">
      <c r="A96" s="212"/>
      <c r="B96" s="212"/>
      <c r="C96" s="326"/>
      <c r="D96" s="291"/>
      <c r="E96" s="326"/>
      <c r="F96" s="327"/>
      <c r="G96" s="328"/>
      <c r="H96" s="328"/>
    </row>
    <row r="97" spans="1:8" ht="16.5" customHeight="1">
      <c r="A97" s="212"/>
      <c r="B97" s="212"/>
      <c r="C97" s="326"/>
      <c r="D97" s="291"/>
      <c r="E97" s="326"/>
      <c r="F97" s="327"/>
      <c r="G97" s="328"/>
      <c r="H97" s="328"/>
    </row>
    <row r="98" spans="1:8" ht="16.5" customHeight="1">
      <c r="A98" s="212"/>
      <c r="B98" s="212"/>
      <c r="C98" s="326"/>
      <c r="D98" s="291"/>
      <c r="E98" s="326"/>
      <c r="F98" s="327"/>
      <c r="G98" s="328"/>
      <c r="H98" s="328"/>
    </row>
    <row r="99" spans="1:8" ht="16.5" customHeight="1">
      <c r="A99" s="212"/>
      <c r="B99" s="212"/>
      <c r="C99" s="326"/>
      <c r="D99" s="291"/>
      <c r="E99" s="326"/>
      <c r="F99" s="327"/>
      <c r="G99" s="328"/>
      <c r="H99" s="328"/>
    </row>
    <row r="100" spans="1:8" ht="16.5" customHeight="1">
      <c r="A100" s="212"/>
      <c r="B100" s="212"/>
      <c r="C100" s="326"/>
      <c r="D100" s="291"/>
      <c r="E100" s="326"/>
      <c r="F100" s="327"/>
      <c r="G100" s="328"/>
      <c r="H100" s="328"/>
    </row>
    <row r="101" spans="1:8" ht="16.5" customHeight="1">
      <c r="A101" s="212"/>
      <c r="B101" s="212"/>
      <c r="C101" s="326"/>
      <c r="D101" s="291"/>
      <c r="E101" s="326"/>
      <c r="F101" s="327"/>
      <c r="G101" s="328"/>
      <c r="H101" s="328"/>
    </row>
    <row r="102" spans="1:8" ht="16.5" customHeight="1">
      <c r="A102" s="212"/>
      <c r="B102" s="212"/>
      <c r="C102" s="326"/>
      <c r="D102" s="291"/>
      <c r="E102" s="326"/>
      <c r="F102" s="327"/>
      <c r="G102" s="328"/>
      <c r="H102" s="328"/>
    </row>
    <row r="103" spans="1:8" ht="16.5" customHeight="1">
      <c r="A103" s="212"/>
      <c r="B103" s="212"/>
      <c r="C103" s="326"/>
      <c r="D103" s="291"/>
      <c r="E103" s="326"/>
      <c r="F103" s="327"/>
      <c r="G103" s="328"/>
      <c r="H103" s="328"/>
    </row>
    <row r="104" spans="1:8" ht="16.5" customHeight="1">
      <c r="A104" s="212"/>
      <c r="B104" s="212"/>
      <c r="C104" s="326"/>
      <c r="D104" s="291"/>
      <c r="E104" s="326"/>
      <c r="F104" s="327"/>
      <c r="G104" s="328"/>
      <c r="H104" s="328"/>
    </row>
    <row r="105" spans="1:8" ht="16.5" customHeight="1">
      <c r="A105" s="212"/>
      <c r="B105" s="212"/>
      <c r="C105" s="326"/>
      <c r="D105" s="291"/>
      <c r="E105" s="326"/>
      <c r="F105" s="327"/>
      <c r="G105" s="328"/>
      <c r="H105" s="328"/>
    </row>
    <row r="106" spans="1:8" ht="16.5" customHeight="1">
      <c r="A106" s="212"/>
      <c r="B106" s="212"/>
      <c r="C106" s="326"/>
      <c r="D106" s="291"/>
      <c r="E106" s="326"/>
      <c r="F106" s="327"/>
      <c r="G106" s="328"/>
      <c r="H106" s="328"/>
    </row>
    <row r="107" spans="1:8" ht="16.5" customHeight="1">
      <c r="A107" s="212"/>
      <c r="B107" s="212"/>
      <c r="C107" s="326"/>
      <c r="D107" s="291"/>
      <c r="E107" s="326"/>
      <c r="F107" s="327"/>
      <c r="G107" s="328"/>
      <c r="H107" s="328"/>
    </row>
    <row r="108" spans="1:8" ht="16.5" customHeight="1">
      <c r="A108" s="212"/>
      <c r="B108" s="212"/>
      <c r="C108" s="326"/>
      <c r="D108" s="291"/>
      <c r="E108" s="326"/>
      <c r="F108" s="327"/>
      <c r="G108" s="328"/>
      <c r="H108" s="328"/>
    </row>
    <row r="109" spans="1:8" ht="16.5" customHeight="1">
      <c r="A109" s="401"/>
      <c r="B109" s="401"/>
      <c r="C109" s="401"/>
      <c r="D109" s="401"/>
      <c r="E109" s="401"/>
      <c r="F109" s="401"/>
      <c r="G109" s="401"/>
      <c r="H109" s="328"/>
    </row>
    <row r="110" spans="1:8" ht="16.5" customHeight="1">
      <c r="A110" s="212"/>
      <c r="B110" s="212"/>
      <c r="C110" s="326"/>
      <c r="D110" s="291"/>
      <c r="E110" s="326"/>
      <c r="F110" s="327"/>
      <c r="G110" s="328"/>
      <c r="H110" s="328"/>
    </row>
    <row r="111" spans="1:8" ht="16.5" customHeight="1">
      <c r="A111" s="212"/>
      <c r="B111" s="212"/>
      <c r="C111" s="326"/>
      <c r="D111" s="291"/>
      <c r="E111" s="326"/>
      <c r="F111" s="327"/>
      <c r="G111" s="328"/>
      <c r="H111" s="328"/>
    </row>
    <row r="112" spans="1:8" ht="16.5" customHeight="1">
      <c r="A112" s="401"/>
      <c r="B112" s="401"/>
      <c r="C112" s="401"/>
      <c r="D112" s="401"/>
      <c r="E112" s="401"/>
      <c r="F112" s="401"/>
      <c r="G112" s="401"/>
      <c r="H112" s="328"/>
    </row>
    <row r="113" spans="1:8" ht="16.5" customHeight="1">
      <c r="A113" s="212"/>
      <c r="B113" s="212"/>
      <c r="C113" s="326"/>
      <c r="D113" s="291"/>
      <c r="E113" s="326"/>
      <c r="F113" s="327"/>
      <c r="G113" s="328"/>
      <c r="H113" s="328"/>
    </row>
    <row r="114" spans="1:8" ht="16.5" customHeight="1">
      <c r="A114" s="212"/>
      <c r="B114" s="212"/>
      <c r="C114" s="326"/>
      <c r="D114" s="291"/>
      <c r="E114" s="326"/>
      <c r="F114" s="327"/>
      <c r="G114" s="328"/>
      <c r="H114" s="328"/>
    </row>
    <row r="115" spans="1:8" ht="16.5" customHeight="1">
      <c r="A115" s="212"/>
      <c r="B115" s="212"/>
      <c r="C115" s="326"/>
      <c r="D115" s="291"/>
      <c r="E115" s="326"/>
      <c r="F115" s="327"/>
      <c r="G115" s="328"/>
      <c r="H115" s="328"/>
    </row>
    <row r="116" spans="1:8" ht="16.5" customHeight="1">
      <c r="A116" s="212"/>
      <c r="B116" s="212"/>
      <c r="C116" s="326"/>
      <c r="D116" s="291"/>
      <c r="E116" s="326"/>
      <c r="F116" s="327"/>
      <c r="G116" s="328"/>
      <c r="H116" s="328"/>
    </row>
    <row r="117" spans="1:8" ht="16.5" customHeight="1">
      <c r="A117" s="212"/>
      <c r="B117" s="212"/>
      <c r="C117" s="326"/>
      <c r="D117" s="291"/>
      <c r="E117" s="326"/>
      <c r="F117" s="327"/>
      <c r="G117" s="328"/>
      <c r="H117" s="328"/>
    </row>
    <row r="118" spans="1:8" ht="16.5" customHeight="1">
      <c r="A118" s="212"/>
      <c r="B118" s="212"/>
      <c r="C118" s="326"/>
      <c r="D118" s="291"/>
      <c r="E118" s="326"/>
      <c r="F118" s="327"/>
      <c r="G118" s="328"/>
      <c r="H118" s="328"/>
    </row>
    <row r="119" spans="1:8" ht="16.5" customHeight="1">
      <c r="A119" s="212"/>
      <c r="B119" s="212"/>
      <c r="C119" s="326"/>
      <c r="D119" s="291"/>
      <c r="E119" s="326"/>
      <c r="F119" s="327"/>
      <c r="G119" s="328"/>
      <c r="H119" s="328"/>
    </row>
    <row r="120" spans="1:8" ht="16.5" customHeight="1">
      <c r="A120" s="212"/>
      <c r="B120" s="212"/>
      <c r="C120" s="326"/>
      <c r="D120" s="291"/>
      <c r="E120" s="326"/>
      <c r="F120" s="327"/>
      <c r="G120" s="328"/>
      <c r="H120" s="328"/>
    </row>
    <row r="121" spans="1:8" ht="16.5" customHeight="1">
      <c r="A121" s="212"/>
      <c r="B121" s="212"/>
      <c r="C121" s="326"/>
      <c r="D121" s="291"/>
      <c r="E121" s="326"/>
      <c r="F121" s="327"/>
      <c r="G121" s="328"/>
      <c r="H121" s="328"/>
    </row>
    <row r="122" spans="1:8" ht="16.5" customHeight="1">
      <c r="A122" s="212"/>
      <c r="B122" s="212"/>
      <c r="C122" s="326"/>
      <c r="D122" s="291"/>
      <c r="E122" s="326"/>
      <c r="F122" s="327"/>
      <c r="G122" s="328"/>
      <c r="H122" s="328"/>
    </row>
    <row r="123" spans="1:8" ht="16.5" customHeight="1">
      <c r="A123" s="212"/>
      <c r="B123" s="212"/>
      <c r="C123" s="326"/>
      <c r="D123" s="291"/>
      <c r="E123" s="326"/>
      <c r="F123" s="327"/>
      <c r="G123" s="328"/>
      <c r="H123" s="328"/>
    </row>
    <row r="124" spans="1:8" ht="16.5" customHeight="1">
      <c r="A124" s="212"/>
      <c r="B124" s="212"/>
      <c r="C124" s="326"/>
      <c r="D124" s="291"/>
      <c r="E124" s="326"/>
      <c r="F124" s="327"/>
      <c r="G124" s="328"/>
      <c r="H124" s="328"/>
    </row>
    <row r="125" spans="1:8" ht="16.5" customHeight="1">
      <c r="A125" s="212"/>
      <c r="B125" s="212"/>
      <c r="C125" s="326"/>
      <c r="D125" s="291"/>
      <c r="E125" s="326"/>
      <c r="F125" s="327"/>
      <c r="G125" s="328"/>
      <c r="H125" s="328"/>
    </row>
    <row r="126" spans="1:8" ht="16.5" customHeight="1">
      <c r="A126" s="212"/>
      <c r="B126" s="212"/>
      <c r="C126" s="326"/>
      <c r="D126" s="291"/>
      <c r="E126" s="326"/>
      <c r="F126" s="327"/>
      <c r="G126" s="328"/>
      <c r="H126" s="328"/>
    </row>
    <row r="127" spans="1:8" ht="16.5" customHeight="1">
      <c r="A127" s="212"/>
      <c r="B127" s="212"/>
      <c r="C127" s="326"/>
      <c r="D127" s="291"/>
      <c r="E127" s="326"/>
      <c r="F127" s="327"/>
      <c r="G127" s="328"/>
      <c r="H127" s="328"/>
    </row>
    <row r="128" spans="1:8" ht="16.5" customHeight="1">
      <c r="A128" s="212"/>
      <c r="B128" s="212"/>
      <c r="C128" s="326"/>
      <c r="D128" s="291"/>
      <c r="E128" s="326"/>
      <c r="F128" s="327"/>
      <c r="G128" s="328"/>
      <c r="H128" s="328"/>
    </row>
    <row r="129" spans="1:8" ht="16.5" customHeight="1">
      <c r="A129" s="212"/>
      <c r="B129" s="212"/>
      <c r="C129" s="326"/>
      <c r="D129" s="291"/>
      <c r="E129" s="326"/>
      <c r="F129" s="327"/>
      <c r="G129" s="328"/>
      <c r="H129" s="328"/>
    </row>
    <row r="130" spans="1:8" ht="16.5" customHeight="1">
      <c r="A130" s="212"/>
      <c r="B130" s="212"/>
      <c r="C130" s="326"/>
      <c r="D130" s="291"/>
      <c r="E130" s="326"/>
      <c r="F130" s="327"/>
      <c r="G130" s="328"/>
      <c r="H130" s="328"/>
    </row>
    <row r="131" spans="1:8" ht="16.5" customHeight="1">
      <c r="A131" s="212"/>
      <c r="B131" s="212"/>
      <c r="C131" s="326"/>
      <c r="D131" s="291"/>
      <c r="E131" s="326"/>
      <c r="F131" s="327"/>
      <c r="G131" s="328"/>
      <c r="H131" s="328"/>
    </row>
    <row r="132" spans="1:8" ht="16.5" customHeight="1">
      <c r="A132" s="212"/>
      <c r="B132" s="212"/>
      <c r="C132" s="326"/>
      <c r="D132" s="291"/>
      <c r="E132" s="326"/>
      <c r="F132" s="327"/>
      <c r="G132" s="328"/>
      <c r="H132" s="328"/>
    </row>
    <row r="133" spans="1:8" ht="16.5" customHeight="1">
      <c r="A133" s="212"/>
      <c r="B133" s="212"/>
      <c r="C133" s="326"/>
      <c r="D133" s="291"/>
      <c r="E133" s="326"/>
      <c r="F133" s="327"/>
      <c r="G133" s="328"/>
      <c r="H133" s="328"/>
    </row>
    <row r="134" spans="1:8" ht="16.5" customHeight="1">
      <c r="A134" s="212"/>
      <c r="B134" s="212"/>
      <c r="C134" s="326"/>
      <c r="D134" s="291"/>
      <c r="E134" s="326"/>
      <c r="F134" s="327"/>
      <c r="G134" s="328"/>
      <c r="H134" s="328"/>
    </row>
    <row r="135" spans="1:8" ht="16.5" customHeight="1">
      <c r="A135" s="212"/>
      <c r="B135" s="212"/>
      <c r="C135" s="326"/>
      <c r="D135" s="291"/>
      <c r="E135" s="326"/>
      <c r="F135" s="327"/>
      <c r="G135" s="328"/>
      <c r="H135" s="328"/>
    </row>
    <row r="136" spans="1:8" ht="16.5" customHeight="1">
      <c r="A136" s="212"/>
      <c r="B136" s="212"/>
      <c r="C136" s="326"/>
      <c r="D136" s="291"/>
      <c r="E136" s="326"/>
      <c r="F136" s="327"/>
      <c r="G136" s="328"/>
      <c r="H136" s="328"/>
    </row>
    <row r="137" spans="1:8" ht="16.5" customHeight="1">
      <c r="A137" s="212"/>
      <c r="B137" s="212"/>
      <c r="C137" s="326"/>
      <c r="D137" s="291"/>
      <c r="E137" s="326"/>
      <c r="F137" s="327"/>
      <c r="G137" s="328"/>
      <c r="H137" s="328"/>
    </row>
    <row r="138" spans="1:8" ht="16.5" customHeight="1">
      <c r="A138" s="212"/>
      <c r="B138" s="212"/>
      <c r="C138" s="326"/>
      <c r="D138" s="291"/>
      <c r="E138" s="326"/>
      <c r="F138" s="327"/>
      <c r="G138" s="328"/>
      <c r="H138" s="328"/>
    </row>
    <row r="139" spans="1:8" ht="16.5" customHeight="1">
      <c r="A139" s="212"/>
      <c r="B139" s="212"/>
      <c r="C139" s="326"/>
      <c r="D139" s="291"/>
      <c r="E139" s="326"/>
      <c r="F139" s="327"/>
      <c r="G139" s="328"/>
      <c r="H139" s="328"/>
    </row>
    <row r="140" spans="1:8" ht="16.5" customHeight="1">
      <c r="A140" s="212"/>
      <c r="B140" s="212"/>
      <c r="C140" s="326"/>
      <c r="D140" s="291"/>
      <c r="E140" s="326"/>
      <c r="F140" s="327"/>
      <c r="G140" s="328"/>
      <c r="H140" s="328"/>
    </row>
    <row r="141" spans="1:8" ht="16.5" customHeight="1">
      <c r="A141" s="212"/>
      <c r="B141" s="212"/>
      <c r="C141" s="326"/>
      <c r="D141" s="291"/>
      <c r="E141" s="326"/>
      <c r="F141" s="327"/>
      <c r="G141" s="328"/>
      <c r="H141" s="328"/>
    </row>
    <row r="142" spans="1:8" ht="16.5" customHeight="1">
      <c r="A142" s="212"/>
      <c r="B142" s="212"/>
      <c r="C142" s="326"/>
      <c r="D142" s="291"/>
      <c r="E142" s="326"/>
      <c r="F142" s="327"/>
      <c r="G142" s="328"/>
      <c r="H142" s="328"/>
    </row>
    <row r="143" spans="1:8" ht="16.5" customHeight="1">
      <c r="A143" s="212"/>
      <c r="B143" s="212"/>
      <c r="C143" s="326"/>
      <c r="D143" s="291"/>
      <c r="E143" s="326"/>
      <c r="F143" s="327"/>
      <c r="G143" s="328"/>
      <c r="H143" s="328"/>
    </row>
    <row r="144" spans="1:8" ht="16.5" customHeight="1">
      <c r="A144" s="212"/>
      <c r="B144" s="212"/>
      <c r="C144" s="326"/>
      <c r="D144" s="291"/>
      <c r="E144" s="326"/>
      <c r="F144" s="327"/>
      <c r="G144" s="328"/>
      <c r="H144" s="328"/>
    </row>
    <row r="145" spans="1:8" ht="16.5" customHeight="1">
      <c r="A145" s="212"/>
      <c r="B145" s="212"/>
      <c r="C145" s="326"/>
      <c r="D145" s="291"/>
      <c r="E145" s="326"/>
      <c r="F145" s="327"/>
      <c r="G145" s="328"/>
      <c r="H145" s="328"/>
    </row>
    <row r="146" spans="1:8" ht="16.5" customHeight="1">
      <c r="A146" s="212"/>
      <c r="B146" s="212"/>
      <c r="C146" s="326"/>
      <c r="D146" s="291"/>
      <c r="E146" s="326"/>
      <c r="F146" s="327"/>
      <c r="G146" s="328"/>
      <c r="H146" s="328"/>
    </row>
    <row r="147" spans="1:8" ht="16.5" customHeight="1">
      <c r="A147" s="212"/>
      <c r="B147" s="212"/>
      <c r="C147" s="326"/>
      <c r="D147" s="291"/>
      <c r="E147" s="326"/>
      <c r="F147" s="327"/>
      <c r="G147" s="328"/>
      <c r="H147" s="328"/>
    </row>
    <row r="148" spans="1:8" ht="16.5" customHeight="1">
      <c r="A148" s="212"/>
      <c r="B148" s="212"/>
      <c r="C148" s="326"/>
      <c r="D148" s="291"/>
      <c r="E148" s="326"/>
      <c r="F148" s="327"/>
      <c r="G148" s="328"/>
      <c r="H148" s="328"/>
    </row>
    <row r="149" spans="1:8" ht="16.5" customHeight="1">
      <c r="A149" s="212"/>
      <c r="B149" s="212"/>
      <c r="C149" s="326"/>
      <c r="D149" s="291"/>
      <c r="E149" s="326"/>
      <c r="F149" s="327"/>
      <c r="G149" s="328"/>
      <c r="H149" s="328"/>
    </row>
    <row r="150" spans="1:8" ht="16.5" customHeight="1">
      <c r="A150" s="212"/>
      <c r="B150" s="212"/>
      <c r="C150" s="326"/>
      <c r="D150" s="291"/>
      <c r="E150" s="326"/>
      <c r="F150" s="327"/>
      <c r="G150" s="328"/>
      <c r="H150" s="328"/>
    </row>
    <row r="151" spans="1:8" ht="16.5" customHeight="1">
      <c r="A151" s="212"/>
      <c r="B151" s="212"/>
      <c r="C151" s="326"/>
      <c r="D151" s="291"/>
      <c r="E151" s="326"/>
      <c r="F151" s="327"/>
      <c r="G151" s="328"/>
      <c r="H151" s="328"/>
    </row>
    <row r="152" spans="1:8" ht="16.5" customHeight="1">
      <c r="A152" s="212"/>
      <c r="B152" s="212"/>
      <c r="C152" s="326"/>
      <c r="D152" s="291"/>
      <c r="E152" s="326"/>
      <c r="F152" s="327"/>
      <c r="G152" s="328"/>
      <c r="H152" s="328"/>
    </row>
    <row r="153" spans="1:8" ht="16.5" customHeight="1">
      <c r="A153" s="212"/>
      <c r="B153" s="212"/>
      <c r="C153" s="326"/>
      <c r="D153" s="291"/>
      <c r="E153" s="326"/>
      <c r="F153" s="327"/>
      <c r="G153" s="328"/>
      <c r="H153" s="328"/>
    </row>
    <row r="154" spans="1:8" ht="16.5" customHeight="1">
      <c r="A154" s="212"/>
      <c r="B154" s="212"/>
      <c r="C154" s="326"/>
      <c r="D154" s="291"/>
      <c r="E154" s="326"/>
      <c r="F154" s="327"/>
      <c r="G154" s="328"/>
      <c r="H154" s="328"/>
    </row>
    <row r="155" spans="1:8" ht="16.5" customHeight="1">
      <c r="A155" s="212"/>
      <c r="B155" s="212"/>
      <c r="C155" s="326"/>
      <c r="D155" s="291"/>
      <c r="E155" s="326"/>
      <c r="F155" s="327"/>
      <c r="G155" s="328"/>
      <c r="H155" s="328"/>
    </row>
    <row r="156" spans="1:8" ht="16.5" customHeight="1">
      <c r="A156" s="212"/>
      <c r="B156" s="212"/>
      <c r="C156" s="326"/>
      <c r="D156" s="291"/>
      <c r="E156" s="326"/>
      <c r="F156" s="327"/>
      <c r="G156" s="328"/>
      <c r="H156" s="328"/>
    </row>
    <row r="157" spans="1:8" ht="16.5" customHeight="1">
      <c r="A157" s="212"/>
      <c r="B157" s="212"/>
      <c r="C157" s="326"/>
      <c r="D157" s="291"/>
      <c r="E157" s="326"/>
      <c r="F157" s="327"/>
      <c r="G157" s="328"/>
      <c r="H157" s="328"/>
    </row>
    <row r="158" spans="1:8" ht="16.5" customHeight="1">
      <c r="A158" s="212"/>
      <c r="B158" s="212"/>
      <c r="C158" s="326"/>
      <c r="D158" s="291"/>
      <c r="E158" s="326"/>
      <c r="F158" s="327"/>
      <c r="G158" s="328"/>
      <c r="H158" s="328"/>
    </row>
    <row r="159" spans="1:8" ht="16.5" customHeight="1">
      <c r="A159" s="212"/>
      <c r="B159" s="212"/>
      <c r="C159" s="326"/>
      <c r="D159" s="291"/>
      <c r="E159" s="326"/>
      <c r="F159" s="327"/>
      <c r="G159" s="328"/>
      <c r="H159" s="328"/>
    </row>
    <row r="160" spans="1:8" ht="16.5" customHeight="1">
      <c r="A160" s="401"/>
      <c r="B160" s="401"/>
      <c r="C160" s="401"/>
      <c r="D160" s="401"/>
      <c r="E160" s="401"/>
      <c r="F160" s="401"/>
      <c r="G160" s="401"/>
      <c r="H160" s="328"/>
    </row>
    <row r="161" spans="1:8" ht="16.5" customHeight="1">
      <c r="A161" s="103"/>
      <c r="B161" s="103"/>
      <c r="C161" s="103"/>
      <c r="D161" s="104"/>
      <c r="E161" s="105"/>
      <c r="F161" s="106"/>
      <c r="G161" s="329"/>
      <c r="H161" s="328"/>
    </row>
    <row r="162" spans="1:8" ht="16.5" customHeight="1">
      <c r="A162" s="103"/>
      <c r="B162" s="103"/>
      <c r="C162" s="103"/>
      <c r="D162" s="104"/>
      <c r="E162" s="105"/>
      <c r="F162" s="106"/>
      <c r="G162" s="329"/>
      <c r="H162" s="328"/>
    </row>
    <row r="163" spans="1:8" ht="16.5" customHeight="1">
      <c r="A163" s="401"/>
      <c r="B163" s="401"/>
      <c r="C163" s="401"/>
      <c r="D163" s="401"/>
      <c r="E163" s="401"/>
      <c r="F163" s="401"/>
      <c r="G163" s="401"/>
      <c r="H163" s="328"/>
    </row>
    <row r="164" spans="1:8" ht="16.5" customHeight="1">
      <c r="A164" s="212"/>
      <c r="B164" s="212"/>
      <c r="C164" s="326"/>
      <c r="D164" s="291"/>
      <c r="E164" s="326"/>
      <c r="F164" s="327"/>
      <c r="G164" s="328"/>
      <c r="H164" s="328"/>
    </row>
    <row r="165" spans="1:8" ht="16.5" customHeight="1">
      <c r="A165" s="212"/>
      <c r="B165" s="212"/>
      <c r="C165" s="326"/>
      <c r="D165" s="291"/>
      <c r="E165" s="326"/>
      <c r="F165" s="327"/>
      <c r="G165" s="328"/>
      <c r="H165" s="328"/>
    </row>
    <row r="166" spans="1:8" ht="16.5" customHeight="1">
      <c r="A166" s="212"/>
      <c r="B166" s="212"/>
      <c r="C166" s="326"/>
      <c r="D166" s="291"/>
      <c r="E166" s="326"/>
      <c r="F166" s="327"/>
      <c r="G166" s="328"/>
      <c r="H166" s="328"/>
    </row>
    <row r="167" spans="1:8" ht="16.5" customHeight="1">
      <c r="A167" s="212"/>
      <c r="B167" s="212"/>
      <c r="C167" s="326"/>
      <c r="D167" s="291"/>
      <c r="E167" s="326"/>
      <c r="F167" s="327"/>
      <c r="G167" s="328"/>
      <c r="H167" s="328"/>
    </row>
    <row r="168" spans="1:8" ht="16.5" customHeight="1">
      <c r="A168" s="212"/>
      <c r="B168" s="212"/>
      <c r="C168" s="326"/>
      <c r="D168" s="291"/>
      <c r="E168" s="326"/>
      <c r="F168" s="327"/>
      <c r="G168" s="328"/>
      <c r="H168" s="328"/>
    </row>
    <row r="169" spans="1:8" ht="16.5" customHeight="1">
      <c r="A169" s="212"/>
      <c r="B169" s="212"/>
      <c r="C169" s="326"/>
      <c r="D169" s="291"/>
      <c r="E169" s="326"/>
      <c r="F169" s="327"/>
      <c r="G169" s="328"/>
      <c r="H169" s="328"/>
    </row>
    <row r="170" spans="1:8" ht="16.5" customHeight="1">
      <c r="A170" s="212"/>
      <c r="B170" s="212"/>
      <c r="C170" s="326"/>
      <c r="D170" s="291"/>
      <c r="E170" s="326"/>
      <c r="F170" s="327"/>
      <c r="G170" s="328"/>
      <c r="H170" s="328"/>
    </row>
    <row r="171" spans="1:8" ht="16.5" customHeight="1">
      <c r="A171" s="212"/>
      <c r="B171" s="212"/>
      <c r="C171" s="326"/>
      <c r="D171" s="291"/>
      <c r="E171" s="326"/>
      <c r="F171" s="327"/>
      <c r="G171" s="328"/>
      <c r="H171" s="328"/>
    </row>
    <row r="172" spans="1:8" ht="16.5" customHeight="1">
      <c r="A172" s="212"/>
      <c r="B172" s="212"/>
      <c r="C172" s="326"/>
      <c r="D172" s="291"/>
      <c r="E172" s="326"/>
      <c r="F172" s="327"/>
      <c r="G172" s="328"/>
      <c r="H172" s="328"/>
    </row>
    <row r="173" spans="1:8" ht="16.5" customHeight="1">
      <c r="A173" s="212"/>
      <c r="B173" s="212"/>
      <c r="C173" s="326"/>
      <c r="D173" s="291"/>
      <c r="E173" s="326"/>
      <c r="F173" s="327"/>
      <c r="G173" s="328"/>
      <c r="H173" s="328"/>
    </row>
    <row r="174" spans="1:8" ht="16.5" customHeight="1">
      <c r="A174" s="212"/>
      <c r="B174" s="212"/>
      <c r="C174" s="326"/>
      <c r="D174" s="291"/>
      <c r="E174" s="326"/>
      <c r="F174" s="327"/>
      <c r="G174" s="328"/>
      <c r="H174" s="328"/>
    </row>
    <row r="175" spans="1:8" ht="16.5" customHeight="1">
      <c r="A175" s="212"/>
      <c r="B175" s="212"/>
      <c r="C175" s="326"/>
      <c r="D175" s="291"/>
      <c r="E175" s="326"/>
      <c r="F175" s="327"/>
      <c r="G175" s="328"/>
      <c r="H175" s="328"/>
    </row>
    <row r="176" spans="1:8" ht="16.5" customHeight="1">
      <c r="A176" s="212"/>
      <c r="B176" s="212"/>
      <c r="C176" s="326"/>
      <c r="D176" s="291"/>
      <c r="E176" s="326"/>
      <c r="F176" s="327"/>
      <c r="G176" s="328"/>
      <c r="H176" s="328"/>
    </row>
    <row r="177" spans="1:8" ht="16.5" customHeight="1">
      <c r="A177" s="212"/>
      <c r="B177" s="212"/>
      <c r="C177" s="326"/>
      <c r="D177" s="291"/>
      <c r="E177" s="326"/>
      <c r="F177" s="327"/>
      <c r="G177" s="328"/>
      <c r="H177" s="328"/>
    </row>
    <row r="178" spans="1:8" ht="16.5" customHeight="1">
      <c r="A178" s="212"/>
      <c r="B178" s="212"/>
      <c r="C178" s="326"/>
      <c r="D178" s="291"/>
      <c r="E178" s="326"/>
      <c r="F178" s="327"/>
      <c r="G178" s="328"/>
      <c r="H178" s="328"/>
    </row>
    <row r="179" spans="1:8" ht="16.5" customHeight="1">
      <c r="A179" s="212"/>
      <c r="B179" s="212"/>
      <c r="C179" s="326"/>
      <c r="D179" s="291"/>
      <c r="E179" s="326"/>
      <c r="F179" s="327"/>
      <c r="G179" s="328"/>
      <c r="H179" s="328"/>
    </row>
    <row r="180" spans="1:8" ht="16.5" customHeight="1">
      <c r="A180" s="212"/>
      <c r="B180" s="212"/>
      <c r="C180" s="326"/>
      <c r="D180" s="291"/>
      <c r="E180" s="326"/>
      <c r="F180" s="327"/>
      <c r="G180" s="328"/>
      <c r="H180" s="328"/>
    </row>
    <row r="181" spans="1:8" ht="16.5" customHeight="1">
      <c r="A181" s="212"/>
      <c r="B181" s="212"/>
      <c r="C181" s="326"/>
      <c r="D181" s="291"/>
      <c r="E181" s="326"/>
      <c r="F181" s="327"/>
      <c r="G181" s="328"/>
      <c r="H181" s="328"/>
    </row>
    <row r="182" spans="1:8" ht="16.5" customHeight="1">
      <c r="A182" s="212"/>
      <c r="B182" s="212"/>
      <c r="C182" s="326"/>
      <c r="D182" s="291"/>
      <c r="E182" s="326"/>
      <c r="F182" s="327"/>
      <c r="G182" s="328"/>
      <c r="H182" s="328"/>
    </row>
    <row r="183" spans="1:8" ht="16.5" customHeight="1">
      <c r="A183" s="212"/>
      <c r="B183" s="212"/>
      <c r="C183" s="326"/>
      <c r="D183" s="291"/>
      <c r="E183" s="326"/>
      <c r="F183" s="327"/>
      <c r="G183" s="328"/>
      <c r="H183" s="328"/>
    </row>
    <row r="184" spans="1:8" ht="16.5" customHeight="1">
      <c r="A184" s="212"/>
      <c r="B184" s="212"/>
      <c r="C184" s="326"/>
      <c r="D184" s="291"/>
      <c r="E184" s="326"/>
      <c r="F184" s="327"/>
      <c r="G184" s="328"/>
      <c r="H184" s="328"/>
    </row>
    <row r="185" spans="1:8" ht="16.5" customHeight="1">
      <c r="A185" s="212"/>
      <c r="B185" s="212"/>
      <c r="C185" s="326"/>
      <c r="D185" s="291"/>
      <c r="E185" s="326"/>
      <c r="F185" s="327"/>
      <c r="G185" s="328"/>
      <c r="H185" s="328"/>
    </row>
    <row r="186" spans="1:8" ht="16.5" customHeight="1">
      <c r="A186" s="212"/>
      <c r="B186" s="212"/>
      <c r="C186" s="326"/>
      <c r="D186" s="291"/>
      <c r="E186" s="326"/>
      <c r="F186" s="327"/>
      <c r="G186" s="328"/>
      <c r="H186" s="328"/>
    </row>
    <row r="187" spans="1:8" ht="16.5" customHeight="1">
      <c r="A187" s="212"/>
      <c r="B187" s="212"/>
      <c r="C187" s="326"/>
      <c r="D187" s="291"/>
      <c r="E187" s="326"/>
      <c r="F187" s="327"/>
      <c r="G187" s="328"/>
      <c r="H187" s="328"/>
    </row>
    <row r="188" spans="1:8" ht="16.5" customHeight="1">
      <c r="A188" s="212"/>
      <c r="B188" s="212"/>
      <c r="C188" s="326"/>
      <c r="D188" s="291"/>
      <c r="E188" s="326"/>
      <c r="F188" s="327"/>
      <c r="G188" s="328"/>
      <c r="H188" s="328"/>
    </row>
    <row r="189" spans="1:8" ht="16.5" customHeight="1">
      <c r="A189" s="212"/>
      <c r="B189" s="212"/>
      <c r="C189" s="326"/>
      <c r="D189" s="291"/>
      <c r="E189" s="326"/>
      <c r="F189" s="327"/>
      <c r="G189" s="328"/>
      <c r="H189" s="328"/>
    </row>
    <row r="190" spans="1:8" ht="16.5" customHeight="1">
      <c r="A190" s="212"/>
      <c r="B190" s="212"/>
      <c r="C190" s="326"/>
      <c r="D190" s="291"/>
      <c r="E190" s="326"/>
      <c r="F190" s="327"/>
      <c r="G190" s="328"/>
      <c r="H190" s="328"/>
    </row>
    <row r="191" spans="1:8" ht="16.5" customHeight="1">
      <c r="A191" s="212"/>
      <c r="B191" s="212"/>
      <c r="C191" s="326"/>
      <c r="D191" s="291"/>
      <c r="E191" s="326"/>
      <c r="F191" s="327"/>
      <c r="G191" s="328"/>
      <c r="H191" s="328"/>
    </row>
    <row r="192" spans="1:8" ht="16.5" customHeight="1">
      <c r="A192" s="212"/>
      <c r="B192" s="212"/>
      <c r="C192" s="326"/>
      <c r="D192" s="291"/>
      <c r="E192" s="326"/>
      <c r="F192" s="327"/>
      <c r="G192" s="328"/>
      <c r="H192" s="328"/>
    </row>
    <row r="193" spans="1:8" ht="16.5" customHeight="1">
      <c r="A193" s="212"/>
      <c r="B193" s="212"/>
      <c r="C193" s="326"/>
      <c r="D193" s="291"/>
      <c r="E193" s="326"/>
      <c r="F193" s="327"/>
      <c r="G193" s="328"/>
      <c r="H193" s="328"/>
    </row>
    <row r="194" spans="1:8" ht="16.5" customHeight="1">
      <c r="A194" s="212"/>
      <c r="B194" s="212"/>
      <c r="C194" s="326"/>
      <c r="D194" s="291"/>
      <c r="E194" s="326"/>
      <c r="F194" s="327"/>
      <c r="G194" s="328"/>
      <c r="H194" s="328"/>
    </row>
    <row r="195" spans="1:8" ht="16.5" customHeight="1">
      <c r="A195" s="212"/>
      <c r="B195" s="212"/>
      <c r="C195" s="326"/>
      <c r="D195" s="291"/>
      <c r="E195" s="326"/>
      <c r="F195" s="327"/>
      <c r="G195" s="328"/>
      <c r="H195" s="328"/>
    </row>
    <row r="196" spans="1:8" ht="16.5" customHeight="1">
      <c r="A196" s="212"/>
      <c r="B196" s="212"/>
      <c r="C196" s="326"/>
      <c r="D196" s="291"/>
      <c r="E196" s="326"/>
      <c r="F196" s="327"/>
      <c r="G196" s="328"/>
      <c r="H196" s="328"/>
    </row>
    <row r="197" spans="1:8" ht="16.5" customHeight="1">
      <c r="A197" s="212"/>
      <c r="B197" s="212"/>
      <c r="C197" s="326"/>
      <c r="D197" s="291"/>
      <c r="E197" s="326"/>
      <c r="F197" s="327"/>
      <c r="G197" s="328"/>
      <c r="H197" s="328"/>
    </row>
    <row r="198" spans="1:8" ht="16.5" customHeight="1">
      <c r="A198" s="212"/>
      <c r="B198" s="212"/>
      <c r="C198" s="326"/>
      <c r="D198" s="291"/>
      <c r="E198" s="326"/>
      <c r="F198" s="327"/>
      <c r="G198" s="328"/>
      <c r="H198" s="328"/>
    </row>
    <row r="199" spans="1:8" ht="16.5" customHeight="1">
      <c r="A199" s="212"/>
      <c r="B199" s="212"/>
      <c r="C199" s="326"/>
      <c r="D199" s="291"/>
      <c r="E199" s="326"/>
      <c r="F199" s="327"/>
      <c r="G199" s="328"/>
      <c r="H199" s="328"/>
    </row>
    <row r="200" spans="1:8" ht="16.5" customHeight="1">
      <c r="A200" s="212"/>
      <c r="B200" s="212"/>
      <c r="C200" s="326"/>
      <c r="D200" s="291"/>
      <c r="E200" s="326"/>
      <c r="F200" s="327"/>
      <c r="G200" s="328"/>
      <c r="H200" s="328"/>
    </row>
    <row r="201" spans="1:8" ht="16.5" customHeight="1">
      <c r="A201" s="212"/>
      <c r="B201" s="212"/>
      <c r="C201" s="326"/>
      <c r="D201" s="291"/>
      <c r="E201" s="326"/>
      <c r="F201" s="327"/>
      <c r="G201" s="328"/>
      <c r="H201" s="328"/>
    </row>
    <row r="202" spans="1:8" ht="16.5" customHeight="1">
      <c r="A202" s="212"/>
      <c r="B202" s="212"/>
      <c r="C202" s="326"/>
      <c r="D202" s="291"/>
      <c r="E202" s="326"/>
      <c r="F202" s="327"/>
      <c r="G202" s="328"/>
      <c r="H202" s="328"/>
    </row>
    <row r="203" spans="1:8" ht="16.5" customHeight="1">
      <c r="A203" s="212"/>
      <c r="B203" s="212"/>
      <c r="C203" s="326"/>
      <c r="D203" s="291"/>
      <c r="E203" s="326"/>
      <c r="F203" s="327"/>
      <c r="G203" s="328"/>
      <c r="H203" s="328"/>
    </row>
    <row r="204" spans="1:8" ht="16.5" customHeight="1">
      <c r="A204" s="212"/>
      <c r="B204" s="212"/>
      <c r="C204" s="326"/>
      <c r="D204" s="291"/>
      <c r="E204" s="326"/>
      <c r="F204" s="327"/>
      <c r="G204" s="328"/>
      <c r="H204" s="328"/>
    </row>
    <row r="205" spans="1:8" ht="16.5" customHeight="1">
      <c r="A205" s="212"/>
      <c r="B205" s="212"/>
      <c r="C205" s="326"/>
      <c r="D205" s="291"/>
      <c r="E205" s="326"/>
      <c r="F205" s="327"/>
      <c r="G205" s="328"/>
      <c r="H205" s="328"/>
    </row>
    <row r="206" spans="1:8" ht="16.5" customHeight="1">
      <c r="A206" s="212"/>
      <c r="B206" s="212"/>
      <c r="C206" s="326"/>
      <c r="D206" s="291"/>
      <c r="E206" s="326"/>
      <c r="F206" s="327"/>
      <c r="G206" s="328"/>
      <c r="H206" s="328"/>
    </row>
    <row r="207" spans="1:8" ht="16.5" customHeight="1">
      <c r="A207" s="212"/>
      <c r="B207" s="212"/>
      <c r="C207" s="326"/>
      <c r="D207" s="291"/>
      <c r="E207" s="326"/>
      <c r="F207" s="327"/>
      <c r="G207" s="328"/>
      <c r="H207" s="328"/>
    </row>
    <row r="208" spans="1:8" ht="16.5" customHeight="1">
      <c r="A208" s="212"/>
      <c r="B208" s="212"/>
      <c r="C208" s="326"/>
      <c r="D208" s="291"/>
      <c r="E208" s="326"/>
      <c r="F208" s="327"/>
      <c r="G208" s="328"/>
      <c r="H208" s="328"/>
    </row>
    <row r="209" spans="1:8" ht="16.5" customHeight="1">
      <c r="A209" s="212"/>
      <c r="B209" s="212"/>
      <c r="C209" s="326"/>
      <c r="D209" s="291"/>
      <c r="E209" s="326"/>
      <c r="F209" s="327"/>
      <c r="G209" s="328"/>
      <c r="H209" s="328"/>
    </row>
    <row r="210" spans="1:8" ht="16.5" customHeight="1">
      <c r="A210" s="212"/>
      <c r="B210" s="212"/>
      <c r="C210" s="326"/>
      <c r="D210" s="291"/>
      <c r="E210" s="326"/>
      <c r="F210" s="327"/>
      <c r="G210" s="328"/>
      <c r="H210" s="328"/>
    </row>
    <row r="211" spans="1:8" ht="16.5" customHeight="1">
      <c r="A211" s="401"/>
      <c r="B211" s="401"/>
      <c r="C211" s="401"/>
      <c r="D211" s="401"/>
      <c r="E211" s="401"/>
      <c r="F211" s="401"/>
      <c r="G211" s="401"/>
      <c r="H211" s="328"/>
    </row>
    <row r="212" spans="1:8" ht="16.5" customHeight="1">
      <c r="A212" s="103"/>
      <c r="B212" s="103"/>
      <c r="C212" s="103"/>
      <c r="D212" s="104"/>
      <c r="E212" s="105"/>
      <c r="F212" s="106"/>
      <c r="G212" s="329"/>
      <c r="H212" s="328"/>
    </row>
    <row r="213" spans="1:8" ht="16.5" customHeight="1">
      <c r="A213" s="103"/>
      <c r="B213" s="103"/>
      <c r="C213" s="103"/>
      <c r="D213" s="104"/>
      <c r="E213" s="105"/>
      <c r="F213" s="106"/>
      <c r="G213" s="329"/>
      <c r="H213" s="328"/>
    </row>
    <row r="214" spans="1:8" ht="16.5" customHeight="1">
      <c r="A214" s="401"/>
      <c r="B214" s="401"/>
      <c r="C214" s="401"/>
      <c r="D214" s="401"/>
      <c r="E214" s="401"/>
      <c r="F214" s="401"/>
      <c r="G214" s="401"/>
      <c r="H214" s="328"/>
    </row>
    <row r="215" spans="1:8" ht="16.5" customHeight="1">
      <c r="A215" s="212"/>
      <c r="B215" s="212"/>
      <c r="C215" s="326"/>
      <c r="D215" s="291"/>
      <c r="E215" s="326"/>
      <c r="F215" s="327"/>
      <c r="G215" s="328"/>
      <c r="H215" s="328"/>
    </row>
    <row r="216" spans="1:8" ht="16.5" customHeight="1">
      <c r="A216" s="212"/>
      <c r="B216" s="212"/>
      <c r="C216" s="326"/>
      <c r="D216" s="291"/>
      <c r="E216" s="326"/>
      <c r="F216" s="327"/>
      <c r="G216" s="328"/>
      <c r="H216" s="328"/>
    </row>
    <row r="217" spans="1:8" ht="16.5" customHeight="1">
      <c r="A217" s="212"/>
      <c r="B217" s="212"/>
      <c r="C217" s="326"/>
      <c r="D217" s="291"/>
      <c r="E217" s="326"/>
      <c r="F217" s="327"/>
      <c r="G217" s="328"/>
      <c r="H217" s="328"/>
    </row>
    <row r="218" spans="1:8" ht="16.5" customHeight="1">
      <c r="A218" s="212"/>
      <c r="B218" s="212"/>
      <c r="C218" s="326"/>
      <c r="D218" s="291"/>
      <c r="E218" s="326"/>
      <c r="F218" s="327"/>
      <c r="G218" s="328"/>
      <c r="H218" s="328"/>
    </row>
    <row r="219" spans="1:8" ht="16.5" customHeight="1">
      <c r="A219" s="212"/>
      <c r="B219" s="212"/>
      <c r="C219" s="326"/>
      <c r="D219" s="291"/>
      <c r="E219" s="326"/>
      <c r="F219" s="327"/>
      <c r="G219" s="328"/>
      <c r="H219" s="328"/>
    </row>
    <row r="220" spans="1:8" ht="16.5" customHeight="1">
      <c r="A220" s="212"/>
      <c r="B220" s="212"/>
      <c r="C220" s="326"/>
      <c r="D220" s="291"/>
      <c r="E220" s="326"/>
      <c r="F220" s="327"/>
      <c r="G220" s="328"/>
      <c r="H220" s="328"/>
    </row>
    <row r="221" spans="1:8" ht="16.5" customHeight="1">
      <c r="A221" s="212"/>
      <c r="B221" s="212"/>
      <c r="C221" s="326"/>
      <c r="D221" s="291"/>
      <c r="E221" s="326"/>
      <c r="F221" s="327"/>
      <c r="G221" s="328"/>
      <c r="H221" s="328"/>
    </row>
    <row r="222" spans="1:8" ht="16.5" customHeight="1">
      <c r="A222" s="212"/>
      <c r="B222" s="212"/>
      <c r="C222" s="326"/>
      <c r="D222" s="291"/>
      <c r="E222" s="326"/>
      <c r="F222" s="327"/>
      <c r="G222" s="328"/>
      <c r="H222" s="328"/>
    </row>
    <row r="223" spans="1:8" ht="16.5" customHeight="1">
      <c r="A223" s="212"/>
      <c r="B223" s="212"/>
      <c r="C223" s="326"/>
      <c r="D223" s="291"/>
      <c r="E223" s="326"/>
      <c r="F223" s="327"/>
      <c r="G223" s="328"/>
      <c r="H223" s="328"/>
    </row>
    <row r="224" spans="1:8" ht="16.5" customHeight="1">
      <c r="A224" s="212"/>
      <c r="B224" s="212"/>
      <c r="C224" s="326"/>
      <c r="D224" s="291"/>
      <c r="E224" s="326"/>
      <c r="F224" s="327"/>
      <c r="G224" s="328"/>
      <c r="H224" s="328"/>
    </row>
    <row r="225" spans="1:8" ht="16.5" customHeight="1">
      <c r="A225" s="212"/>
      <c r="B225" s="212"/>
      <c r="C225" s="326"/>
      <c r="D225" s="291"/>
      <c r="E225" s="326"/>
      <c r="F225" s="327"/>
      <c r="G225" s="328"/>
      <c r="H225" s="328"/>
    </row>
    <row r="226" spans="1:8" ht="16.5" customHeight="1">
      <c r="A226" s="212"/>
      <c r="B226" s="212"/>
      <c r="C226" s="326"/>
      <c r="D226" s="291"/>
      <c r="E226" s="326"/>
      <c r="F226" s="327"/>
      <c r="G226" s="328"/>
      <c r="H226" s="328"/>
    </row>
    <row r="227" spans="1:8" ht="16.5" customHeight="1">
      <c r="A227" s="212"/>
      <c r="B227" s="212"/>
      <c r="C227" s="326"/>
      <c r="D227" s="291"/>
      <c r="E227" s="326"/>
      <c r="F227" s="327"/>
      <c r="G227" s="328"/>
      <c r="H227" s="328"/>
    </row>
    <row r="228" spans="1:8" ht="16.5" customHeight="1">
      <c r="A228" s="212"/>
      <c r="B228" s="212"/>
      <c r="C228" s="326"/>
      <c r="D228" s="291"/>
      <c r="E228" s="326"/>
      <c r="F228" s="327"/>
      <c r="G228" s="328"/>
      <c r="H228" s="328"/>
    </row>
    <row r="229" spans="1:8" ht="16.5" customHeight="1">
      <c r="A229" s="212"/>
      <c r="B229" s="212"/>
      <c r="C229" s="326"/>
      <c r="D229" s="291"/>
      <c r="E229" s="326"/>
      <c r="F229" s="327"/>
      <c r="G229" s="328"/>
      <c r="H229" s="328"/>
    </row>
    <row r="230" spans="1:8" ht="16.5" customHeight="1">
      <c r="A230" s="212"/>
      <c r="B230" s="212"/>
      <c r="C230" s="326"/>
      <c r="D230" s="291"/>
      <c r="E230" s="326"/>
      <c r="F230" s="327"/>
      <c r="G230" s="328"/>
      <c r="H230" s="328"/>
    </row>
    <row r="231" spans="1:8" ht="16.5" customHeight="1">
      <c r="A231" s="212"/>
      <c r="B231" s="212"/>
      <c r="C231" s="326"/>
      <c r="D231" s="291"/>
      <c r="E231" s="326"/>
      <c r="F231" s="327"/>
      <c r="G231" s="328"/>
      <c r="H231" s="328"/>
    </row>
    <row r="232" spans="1:8" ht="16.5" customHeight="1">
      <c r="A232" s="212"/>
      <c r="B232" s="212"/>
      <c r="C232" s="326"/>
      <c r="D232" s="291"/>
      <c r="E232" s="326"/>
      <c r="F232" s="327"/>
      <c r="G232" s="328"/>
      <c r="H232" s="328"/>
    </row>
    <row r="233" spans="1:8" ht="16.5" customHeight="1">
      <c r="A233" s="212"/>
      <c r="B233" s="212"/>
      <c r="C233" s="326"/>
      <c r="D233" s="291"/>
      <c r="E233" s="326"/>
      <c r="F233" s="327"/>
      <c r="G233" s="328"/>
      <c r="H233" s="328"/>
    </row>
    <row r="234" spans="1:8" ht="16.5" customHeight="1">
      <c r="A234" s="212"/>
      <c r="B234" s="212"/>
      <c r="C234" s="326"/>
      <c r="D234" s="291"/>
      <c r="E234" s="326"/>
      <c r="F234" s="327"/>
      <c r="G234" s="328"/>
      <c r="H234" s="328"/>
    </row>
    <row r="235" spans="1:8" ht="16.5" customHeight="1">
      <c r="A235" s="212"/>
      <c r="B235" s="212"/>
      <c r="C235" s="326"/>
      <c r="D235" s="291"/>
      <c r="E235" s="326"/>
      <c r="F235" s="327"/>
      <c r="G235" s="328"/>
      <c r="H235" s="328"/>
    </row>
    <row r="236" spans="1:8" ht="16.5" customHeight="1">
      <c r="A236" s="212"/>
      <c r="B236" s="212"/>
      <c r="C236" s="326"/>
      <c r="D236" s="291"/>
      <c r="E236" s="326"/>
      <c r="F236" s="327"/>
      <c r="G236" s="328"/>
      <c r="H236" s="328"/>
    </row>
    <row r="237" spans="1:8" ht="16.5" customHeight="1">
      <c r="A237" s="212"/>
      <c r="B237" s="212"/>
      <c r="C237" s="326"/>
      <c r="D237" s="291"/>
      <c r="E237" s="326"/>
      <c r="F237" s="327"/>
      <c r="G237" s="328"/>
      <c r="H237" s="328"/>
    </row>
    <row r="238" spans="1:8" ht="16.5" customHeight="1">
      <c r="A238" s="212"/>
      <c r="B238" s="212"/>
      <c r="C238" s="326"/>
      <c r="D238" s="291"/>
      <c r="E238" s="326"/>
      <c r="F238" s="327"/>
      <c r="G238" s="328"/>
      <c r="H238" s="328"/>
    </row>
    <row r="239" spans="1:8" ht="16.5" customHeight="1">
      <c r="A239" s="212"/>
      <c r="B239" s="212"/>
      <c r="C239" s="326"/>
      <c r="D239" s="291"/>
      <c r="E239" s="326"/>
      <c r="F239" s="327"/>
      <c r="G239" s="328"/>
      <c r="H239" s="328"/>
    </row>
    <row r="240" spans="1:8" ht="16.5" customHeight="1">
      <c r="A240" s="212"/>
      <c r="B240" s="212"/>
      <c r="C240" s="326"/>
      <c r="D240" s="291"/>
      <c r="E240" s="326"/>
      <c r="F240" s="327"/>
      <c r="G240" s="328"/>
      <c r="H240" s="328"/>
    </row>
    <row r="241" spans="1:8" ht="16.5" customHeight="1">
      <c r="A241" s="212"/>
      <c r="B241" s="212"/>
      <c r="C241" s="326"/>
      <c r="D241" s="291"/>
      <c r="E241" s="326"/>
      <c r="F241" s="327"/>
      <c r="G241" s="328"/>
      <c r="H241" s="328"/>
    </row>
    <row r="242" spans="1:8" ht="16.5" customHeight="1">
      <c r="A242" s="212"/>
      <c r="B242" s="212"/>
      <c r="C242" s="326"/>
      <c r="D242" s="291"/>
      <c r="E242" s="326"/>
      <c r="F242" s="327"/>
      <c r="G242" s="328"/>
      <c r="H242" s="328"/>
    </row>
    <row r="243" spans="1:8" ht="16.5" customHeight="1">
      <c r="A243" s="212"/>
      <c r="B243" s="212"/>
      <c r="C243" s="326"/>
      <c r="D243" s="291"/>
      <c r="E243" s="326"/>
      <c r="F243" s="327"/>
      <c r="G243" s="328"/>
      <c r="H243" s="328"/>
    </row>
    <row r="244" spans="1:8" ht="16.5" customHeight="1">
      <c r="A244" s="212"/>
      <c r="B244" s="212"/>
      <c r="C244" s="326"/>
      <c r="D244" s="291"/>
      <c r="E244" s="326"/>
      <c r="F244" s="327"/>
      <c r="G244" s="328"/>
      <c r="H244" s="328"/>
    </row>
    <row r="245" spans="1:8" ht="16.5" customHeight="1">
      <c r="A245" s="212"/>
      <c r="B245" s="212"/>
      <c r="C245" s="326"/>
      <c r="D245" s="291"/>
      <c r="E245" s="326"/>
      <c r="F245" s="327"/>
      <c r="G245" s="328"/>
      <c r="H245" s="328"/>
    </row>
    <row r="246" spans="1:8" ht="16.5" customHeight="1">
      <c r="A246" s="212"/>
      <c r="B246" s="212"/>
      <c r="C246" s="326"/>
      <c r="D246" s="291"/>
      <c r="E246" s="326"/>
      <c r="F246" s="327"/>
      <c r="G246" s="328"/>
      <c r="H246" s="328"/>
    </row>
    <row r="247" spans="1:8" ht="16.5" customHeight="1">
      <c r="A247" s="212"/>
      <c r="B247" s="212"/>
      <c r="C247" s="326"/>
      <c r="D247" s="291"/>
      <c r="E247" s="326"/>
      <c r="F247" s="327"/>
      <c r="G247" s="328"/>
      <c r="H247" s="328"/>
    </row>
    <row r="248" spans="1:8" ht="16.5" customHeight="1">
      <c r="A248" s="212"/>
      <c r="B248" s="212"/>
      <c r="C248" s="326"/>
      <c r="D248" s="291"/>
      <c r="E248" s="326"/>
      <c r="F248" s="327"/>
      <c r="G248" s="328"/>
      <c r="H248" s="328"/>
    </row>
    <row r="249" spans="1:8" ht="16.5" customHeight="1">
      <c r="A249" s="212"/>
      <c r="B249" s="212"/>
      <c r="C249" s="326"/>
      <c r="D249" s="291"/>
      <c r="E249" s="326"/>
      <c r="F249" s="327"/>
      <c r="G249" s="328"/>
      <c r="H249" s="328"/>
    </row>
    <row r="250" spans="1:8" ht="16.5" customHeight="1">
      <c r="A250" s="212"/>
      <c r="B250" s="212"/>
      <c r="C250" s="326"/>
      <c r="D250" s="291"/>
      <c r="E250" s="326"/>
      <c r="F250" s="327"/>
      <c r="G250" s="328"/>
      <c r="H250" s="328"/>
    </row>
    <row r="251" spans="1:8" ht="16.5" customHeight="1">
      <c r="A251" s="212"/>
      <c r="B251" s="212"/>
      <c r="C251" s="326"/>
      <c r="D251" s="291"/>
      <c r="E251" s="326"/>
      <c r="F251" s="327"/>
      <c r="G251" s="328"/>
      <c r="H251" s="328"/>
    </row>
    <row r="252" spans="1:8" ht="16.5" customHeight="1">
      <c r="A252" s="212"/>
      <c r="B252" s="212"/>
      <c r="C252" s="326"/>
      <c r="D252" s="291"/>
      <c r="E252" s="326"/>
      <c r="F252" s="327"/>
      <c r="G252" s="328"/>
      <c r="H252" s="328"/>
    </row>
    <row r="253" spans="1:8" ht="16.5" customHeight="1">
      <c r="A253" s="212"/>
      <c r="B253" s="212"/>
      <c r="C253" s="326"/>
      <c r="D253" s="291"/>
      <c r="E253" s="326"/>
      <c r="F253" s="327"/>
      <c r="G253" s="328"/>
      <c r="H253" s="328"/>
    </row>
    <row r="254" spans="1:8" ht="16.5" customHeight="1">
      <c r="A254" s="212"/>
      <c r="B254" s="212"/>
      <c r="C254" s="326"/>
      <c r="D254" s="291"/>
      <c r="E254" s="326"/>
      <c r="F254" s="327"/>
      <c r="G254" s="328"/>
      <c r="H254" s="328"/>
    </row>
    <row r="255" spans="1:8" ht="16.5" customHeight="1">
      <c r="A255" s="212"/>
      <c r="B255" s="212"/>
      <c r="C255" s="326"/>
      <c r="D255" s="291"/>
      <c r="E255" s="326"/>
      <c r="F255" s="327"/>
      <c r="G255" s="328"/>
      <c r="H255" s="328"/>
    </row>
    <row r="256" spans="1:8" ht="16.5" customHeight="1">
      <c r="A256" s="212"/>
      <c r="B256" s="212"/>
      <c r="C256" s="326"/>
      <c r="D256" s="291"/>
      <c r="E256" s="326"/>
      <c r="F256" s="327"/>
      <c r="G256" s="328"/>
      <c r="H256" s="328"/>
    </row>
    <row r="257" spans="1:8" ht="16.5" customHeight="1">
      <c r="A257" s="212"/>
      <c r="B257" s="212"/>
      <c r="C257" s="326"/>
      <c r="D257" s="291"/>
      <c r="E257" s="326"/>
      <c r="F257" s="327"/>
      <c r="G257" s="328"/>
      <c r="H257" s="328"/>
    </row>
    <row r="258" spans="1:8" ht="16.5" customHeight="1">
      <c r="A258" s="212"/>
      <c r="B258" s="212"/>
      <c r="C258" s="326"/>
      <c r="D258" s="291"/>
      <c r="E258" s="326"/>
      <c r="F258" s="327"/>
      <c r="G258" s="328"/>
      <c r="H258" s="328"/>
    </row>
    <row r="259" spans="1:8" ht="16.5" customHeight="1">
      <c r="A259" s="212"/>
      <c r="B259" s="212"/>
      <c r="C259" s="326"/>
      <c r="D259" s="291"/>
      <c r="E259" s="326"/>
      <c r="F259" s="327"/>
      <c r="G259" s="328"/>
      <c r="H259" s="328"/>
    </row>
    <row r="260" spans="1:8" ht="16.5" customHeight="1">
      <c r="A260" s="401"/>
      <c r="B260" s="401"/>
      <c r="C260" s="401"/>
      <c r="D260" s="401"/>
      <c r="E260" s="401"/>
      <c r="F260" s="401"/>
      <c r="G260" s="401"/>
      <c r="H260" s="328"/>
    </row>
    <row r="261" spans="1:8" ht="16.5" customHeight="1">
      <c r="A261" s="103"/>
      <c r="B261" s="103"/>
      <c r="C261" s="103"/>
      <c r="D261" s="104"/>
      <c r="E261" s="105"/>
      <c r="F261" s="106"/>
      <c r="G261" s="330"/>
    </row>
    <row r="262" spans="1:8" ht="16.5" customHeight="1">
      <c r="A262" s="110"/>
      <c r="B262" s="110"/>
      <c r="C262" s="111"/>
      <c r="D262" s="112"/>
      <c r="E262" s="113"/>
      <c r="F262" s="14"/>
      <c r="G262" s="331"/>
    </row>
    <row r="263" spans="1:8" ht="16.5" customHeight="1">
      <c r="A263" s="110"/>
      <c r="B263" s="110"/>
      <c r="C263" s="111"/>
      <c r="D263" s="112"/>
      <c r="E263" s="113"/>
      <c r="F263" s="14"/>
      <c r="G263" s="331"/>
    </row>
    <row r="264" spans="1:8" ht="16.5" customHeight="1">
      <c r="A264" s="110"/>
      <c r="B264" s="110"/>
      <c r="C264" s="111"/>
      <c r="D264" s="115"/>
      <c r="E264" s="113"/>
      <c r="F264" s="14"/>
      <c r="G264" s="331"/>
    </row>
    <row r="265" spans="1:8" ht="16.5" customHeight="1">
      <c r="A265" s="110"/>
      <c r="B265" s="110"/>
      <c r="C265" s="113"/>
      <c r="D265" s="112"/>
      <c r="E265" s="113"/>
      <c r="F265" s="14"/>
      <c r="G265" s="331"/>
    </row>
    <row r="266" spans="1:8" ht="16.5" customHeight="1">
      <c r="A266" s="110"/>
      <c r="B266" s="110"/>
      <c r="C266" s="113"/>
      <c r="D266" s="112"/>
      <c r="E266" s="113"/>
      <c r="F266" s="14"/>
      <c r="G266" s="331"/>
    </row>
    <row r="267" spans="1:8" ht="16.5" customHeight="1">
      <c r="A267" s="110"/>
      <c r="B267" s="110"/>
      <c r="C267" s="113"/>
      <c r="D267" s="410"/>
      <c r="E267" s="113"/>
      <c r="F267" s="14"/>
      <c r="G267" s="331"/>
    </row>
    <row r="268" spans="1:8" ht="16.5" customHeight="1">
      <c r="A268" s="110"/>
      <c r="B268" s="110"/>
      <c r="C268" s="7"/>
      <c r="D268" s="410"/>
      <c r="E268" s="7"/>
      <c r="F268" s="14"/>
      <c r="G268" s="331"/>
    </row>
    <row r="274" spans="4:4" ht="16.5" customHeight="1">
      <c r="D274" s="410"/>
    </row>
    <row r="275" spans="4:4" ht="16.5" customHeight="1">
      <c r="D275" s="410"/>
    </row>
    <row r="276" spans="4:4" ht="16.5" customHeight="1">
      <c r="D276" s="1"/>
    </row>
    <row r="277" spans="4:4" ht="16.5" customHeight="1">
      <c r="D277" s="112"/>
    </row>
    <row r="278" spans="4:4" ht="16.5" customHeight="1">
      <c r="D278" s="112"/>
    </row>
    <row r="279" spans="4:4" ht="16.5" customHeight="1">
      <c r="D279" s="112"/>
    </row>
    <row r="280" spans="4:4" ht="16.5" customHeight="1">
      <c r="D280" s="112"/>
    </row>
    <row r="281" spans="4:4" ht="16.5" customHeight="1">
      <c r="D281" s="112"/>
    </row>
    <row r="282" spans="4:4" ht="16.5" customHeight="1">
      <c r="D282" s="1"/>
    </row>
    <row r="283" spans="4:4" ht="16.5" customHeight="1">
      <c r="D283" s="410"/>
    </row>
    <row r="284" spans="4:4" ht="16.5" customHeight="1">
      <c r="D284" s="410"/>
    </row>
    <row r="299" spans="1:1" ht="16.5" customHeight="1">
      <c r="A299" s="408"/>
    </row>
    <row r="300" spans="1:1" ht="16.5" customHeight="1">
      <c r="A300" s="408"/>
    </row>
    <row r="301" spans="1:1" ht="16.5" customHeight="1">
      <c r="A301" s="408"/>
    </row>
    <row r="378" spans="1:1" ht="16.5" customHeight="1">
      <c r="A378" s="408"/>
    </row>
    <row r="379" spans="1:1" ht="16.5" customHeight="1">
      <c r="A379" s="408"/>
    </row>
    <row r="380" spans="1:1" ht="16.5" customHeight="1">
      <c r="A380" s="408"/>
    </row>
  </sheetData>
  <mergeCells count="19">
    <mergeCell ref="A299:A301"/>
    <mergeCell ref="A378:A380"/>
    <mergeCell ref="D11:D12"/>
    <mergeCell ref="D267:D268"/>
    <mergeCell ref="D274:D275"/>
    <mergeCell ref="D283:D284"/>
    <mergeCell ref="A163:G163"/>
    <mergeCell ref="A211:G211"/>
    <mergeCell ref="A214:G214"/>
    <mergeCell ref="A260:G260"/>
    <mergeCell ref="A160:G160"/>
    <mergeCell ref="A7:A9"/>
    <mergeCell ref="E1:H1"/>
    <mergeCell ref="A67:G67"/>
    <mergeCell ref="A109:G109"/>
    <mergeCell ref="A112:G112"/>
    <mergeCell ref="A3:D4"/>
    <mergeCell ref="E2:H2"/>
    <mergeCell ref="E3:H3"/>
  </mergeCells>
  <pageMargins left="0.70866141732283505" right="0.70866141732283505" top="0.74803149606299202" bottom="0.74803149606299202" header="0.31496062992126" footer="0.31496062992126"/>
  <pageSetup paperSize="9" scale="80" fitToHeight="0" orientation="portrait" r:id="rId1"/>
  <headerFooter>
    <oddFooter>&amp;RGeneral</oddFooter>
  </headerFooter>
  <rowBreaks count="3" manualBreakCount="3">
    <brk id="110" max="7" man="1"/>
    <brk id="161" max="7" man="1"/>
    <brk id="21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L383"/>
  <sheetViews>
    <sheetView showZeros="0" view="pageBreakPreview" topLeftCell="A136" zoomScaleNormal="100" workbookViewId="0">
      <selection activeCell="E14" sqref="E14"/>
    </sheetView>
  </sheetViews>
  <sheetFormatPr defaultColWidth="9.109375" defaultRowHeight="16.5" customHeight="1"/>
  <cols>
    <col min="1" max="1" width="6.109375" style="3" customWidth="1"/>
    <col min="2" max="2" width="2.6640625" style="3" customWidth="1"/>
    <col min="3" max="3" width="8.44140625" style="2" customWidth="1"/>
    <col min="4" max="4" width="47.5546875" style="3" customWidth="1"/>
    <col min="5" max="5" width="6.44140625" style="2" customWidth="1"/>
    <col min="6" max="6" width="6.6640625" style="4" customWidth="1"/>
    <col min="7" max="7" width="12.44140625" style="215" customWidth="1"/>
    <col min="8" max="8" width="17.33203125" style="216" customWidth="1"/>
    <col min="9" max="15" width="9.109375" style="181"/>
    <col min="16" max="38" width="9.109375" style="1"/>
    <col min="39" max="16384" width="9.109375" style="8"/>
  </cols>
  <sheetData>
    <row r="1" spans="1:8" ht="16.5" customHeight="1">
      <c r="A1" s="9" t="s">
        <v>0</v>
      </c>
      <c r="B1" s="10"/>
      <c r="C1" s="11"/>
      <c r="D1" s="12"/>
      <c r="E1" s="399" t="s">
        <v>1</v>
      </c>
      <c r="F1" s="399"/>
      <c r="G1" s="399"/>
      <c r="H1" s="399"/>
    </row>
    <row r="2" spans="1:8" ht="16.5" customHeight="1">
      <c r="A2" s="9" t="str">
        <f>'FINAL SUMMARY PAGE'!A2</f>
        <v>CONTRACT NUMBER: HGDM HGDM 886/HGDM/2025</v>
      </c>
      <c r="B2" s="10"/>
      <c r="C2" s="1"/>
      <c r="D2" s="12"/>
      <c r="E2" s="406" t="s">
        <v>183</v>
      </c>
      <c r="F2" s="406"/>
      <c r="G2" s="406"/>
      <c r="H2" s="406"/>
    </row>
    <row r="3" spans="1:8" ht="12.6" customHeight="1">
      <c r="A3" s="405" t="s">
        <v>3</v>
      </c>
      <c r="B3" s="405"/>
      <c r="C3" s="405"/>
      <c r="D3" s="405"/>
      <c r="E3" s="407" t="s">
        <v>182</v>
      </c>
      <c r="F3" s="407"/>
      <c r="G3" s="407"/>
      <c r="H3" s="407"/>
    </row>
    <row r="4" spans="1:8" ht="13.8">
      <c r="A4" s="405"/>
      <c r="B4" s="405"/>
      <c r="C4" s="405"/>
      <c r="D4" s="405"/>
      <c r="E4" s="368"/>
      <c r="F4" s="368"/>
      <c r="G4" s="368"/>
      <c r="H4" s="368"/>
    </row>
    <row r="5" spans="1:8" ht="16.5" customHeight="1">
      <c r="A5" s="17" t="s">
        <v>4</v>
      </c>
      <c r="B5" s="18"/>
      <c r="C5" s="1"/>
      <c r="D5" s="12"/>
      <c r="E5" s="13"/>
      <c r="F5" s="14"/>
      <c r="G5" s="217"/>
      <c r="H5" s="218"/>
    </row>
    <row r="6" spans="1:8" ht="16.5" customHeight="1">
      <c r="A6" s="183" t="s">
        <v>64</v>
      </c>
      <c r="B6" s="19"/>
      <c r="C6" s="20"/>
      <c r="D6" s="21"/>
      <c r="E6" s="22"/>
      <c r="F6" s="23"/>
      <c r="G6" s="219"/>
      <c r="H6" s="220"/>
    </row>
    <row r="7" spans="1:8" ht="16.5" customHeight="1">
      <c r="A7" s="403" t="s">
        <v>20</v>
      </c>
      <c r="B7" s="26"/>
      <c r="C7" s="27" t="s">
        <v>21</v>
      </c>
      <c r="D7" s="28"/>
      <c r="E7" s="29"/>
      <c r="F7" s="30"/>
      <c r="G7" s="221"/>
      <c r="H7" s="222"/>
    </row>
    <row r="8" spans="1:8" ht="16.5" customHeight="1">
      <c r="A8" s="403"/>
      <c r="B8" s="26" t="s">
        <v>22</v>
      </c>
      <c r="C8" s="29" t="s">
        <v>65</v>
      </c>
      <c r="D8" s="28" t="s">
        <v>7</v>
      </c>
      <c r="E8" s="29" t="s">
        <v>24</v>
      </c>
      <c r="F8" s="30" t="s">
        <v>25</v>
      </c>
      <c r="G8" s="221" t="s">
        <v>26</v>
      </c>
      <c r="H8" s="221" t="s">
        <v>8</v>
      </c>
    </row>
    <row r="9" spans="1:8" ht="16.5" customHeight="1">
      <c r="A9" s="404"/>
      <c r="B9" s="34"/>
      <c r="C9" s="35"/>
      <c r="D9" s="36"/>
      <c r="E9" s="35"/>
      <c r="F9" s="37"/>
      <c r="G9" s="223"/>
      <c r="H9" s="223"/>
    </row>
    <row r="10" spans="1:8" ht="16.5" customHeight="1">
      <c r="A10" s="39"/>
      <c r="B10" s="39"/>
      <c r="C10" s="200"/>
      <c r="D10" s="224"/>
      <c r="E10" s="200"/>
      <c r="F10" s="225"/>
      <c r="G10" s="226"/>
      <c r="H10" s="226"/>
    </row>
    <row r="11" spans="1:8" ht="16.5" customHeight="1">
      <c r="A11" s="42"/>
      <c r="B11" s="42"/>
      <c r="C11" s="227" t="s">
        <v>27</v>
      </c>
      <c r="D11" s="409" t="s">
        <v>66</v>
      </c>
      <c r="E11" s="200"/>
      <c r="F11" s="225"/>
      <c r="G11" s="226"/>
      <c r="H11" s="226"/>
    </row>
    <row r="12" spans="1:8" ht="16.5" customHeight="1">
      <c r="A12" s="39"/>
      <c r="B12" s="39"/>
      <c r="C12" s="227" t="s">
        <v>67</v>
      </c>
      <c r="D12" s="409"/>
      <c r="E12" s="200"/>
      <c r="F12" s="225"/>
      <c r="G12" s="226"/>
      <c r="H12" s="226"/>
    </row>
    <row r="13" spans="1:8" ht="16.5" customHeight="1">
      <c r="A13" s="42"/>
      <c r="B13" s="42"/>
      <c r="C13" s="149"/>
      <c r="D13" s="228"/>
      <c r="E13" s="229"/>
      <c r="F13" s="225"/>
      <c r="G13" s="230"/>
      <c r="H13" s="230"/>
    </row>
    <row r="14" spans="1:8" ht="16.5" customHeight="1">
      <c r="A14" s="42"/>
      <c r="B14" s="42"/>
      <c r="C14" s="173">
        <v>8.1999999999999993</v>
      </c>
      <c r="D14" s="231" t="s">
        <v>68</v>
      </c>
      <c r="E14" s="173"/>
      <c r="F14" s="232"/>
      <c r="G14" s="233"/>
      <c r="H14" s="233"/>
    </row>
    <row r="15" spans="1:8" ht="16.5" customHeight="1">
      <c r="A15" s="42"/>
      <c r="B15" s="42"/>
      <c r="C15" s="149"/>
      <c r="D15" s="191"/>
      <c r="E15" s="149"/>
      <c r="F15" s="150"/>
      <c r="G15" s="234"/>
      <c r="H15" s="235"/>
    </row>
    <row r="16" spans="1:8" ht="16.5" customHeight="1">
      <c r="A16" s="42"/>
      <c r="B16" s="42"/>
      <c r="C16" s="173" t="s">
        <v>69</v>
      </c>
      <c r="D16" s="231" t="s">
        <v>70</v>
      </c>
      <c r="E16" s="196"/>
      <c r="F16" s="236"/>
      <c r="G16" s="237"/>
      <c r="H16" s="238"/>
    </row>
    <row r="17" spans="1:10" ht="26.25" customHeight="1">
      <c r="A17" s="42" t="s">
        <v>71</v>
      </c>
      <c r="B17" s="42"/>
      <c r="C17" s="149" t="s">
        <v>72</v>
      </c>
      <c r="D17" s="191" t="s">
        <v>73</v>
      </c>
      <c r="E17" s="149" t="s">
        <v>74</v>
      </c>
      <c r="F17" s="103">
        <f>5000+5000</f>
        <v>10000</v>
      </c>
      <c r="G17" s="239"/>
      <c r="H17" s="235"/>
      <c r="I17" s="1"/>
      <c r="J17" s="1"/>
    </row>
    <row r="18" spans="1:10" ht="41.4" customHeight="1">
      <c r="A18" s="42" t="s">
        <v>75</v>
      </c>
      <c r="B18" s="42"/>
      <c r="C18" s="149" t="s">
        <v>76</v>
      </c>
      <c r="D18" s="191" t="s">
        <v>77</v>
      </c>
      <c r="E18" s="149" t="s">
        <v>181</v>
      </c>
      <c r="F18" s="14">
        <f>10000*0.15*0.6</f>
        <v>900</v>
      </c>
      <c r="G18" s="239"/>
      <c r="H18" s="235"/>
      <c r="I18" s="213"/>
    </row>
    <row r="19" spans="1:10" ht="13.2">
      <c r="A19" s="42"/>
      <c r="B19" s="42"/>
      <c r="C19" s="240"/>
      <c r="D19" s="241"/>
      <c r="E19" s="242"/>
      <c r="F19" s="103"/>
      <c r="G19" s="243"/>
      <c r="H19" s="235"/>
      <c r="I19" s="1"/>
    </row>
    <row r="20" spans="1:10" s="214" customFormat="1" ht="16.5" customHeight="1">
      <c r="A20" s="244"/>
      <c r="B20" s="244"/>
      <c r="C20" s="245"/>
      <c r="D20" s="246"/>
      <c r="E20" s="153"/>
      <c r="F20" s="247"/>
      <c r="G20" s="248"/>
      <c r="H20" s="249"/>
    </row>
    <row r="21" spans="1:10" s="214" customFormat="1" ht="16.5" customHeight="1">
      <c r="A21" s="244"/>
      <c r="B21" s="244"/>
      <c r="C21" s="245"/>
      <c r="D21" s="246"/>
      <c r="E21" s="153"/>
      <c r="F21" s="247"/>
      <c r="G21" s="248"/>
      <c r="H21" s="249"/>
    </row>
    <row r="22" spans="1:10" s="214" customFormat="1" ht="16.5" customHeight="1">
      <c r="A22" s="244"/>
      <c r="B22" s="244"/>
      <c r="C22" s="250"/>
      <c r="D22" s="246"/>
      <c r="E22" s="153"/>
      <c r="F22" s="247"/>
      <c r="G22" s="248"/>
      <c r="H22" s="249"/>
    </row>
    <row r="23" spans="1:10" s="214" customFormat="1" ht="16.5" customHeight="1">
      <c r="A23" s="244"/>
      <c r="B23" s="244"/>
      <c r="C23" s="245"/>
      <c r="D23" s="251"/>
      <c r="E23" s="252"/>
      <c r="F23" s="247"/>
      <c r="G23" s="253"/>
      <c r="H23" s="249"/>
    </row>
    <row r="24" spans="1:10" s="214" customFormat="1" ht="16.5" customHeight="1">
      <c r="A24" s="244"/>
      <c r="B24" s="244"/>
      <c r="C24" s="153"/>
      <c r="D24" s="246"/>
      <c r="E24" s="153"/>
      <c r="F24" s="247"/>
      <c r="G24" s="155"/>
      <c r="H24" s="249"/>
    </row>
    <row r="25" spans="1:10" s="214" customFormat="1" ht="16.5" customHeight="1">
      <c r="A25" s="244"/>
      <c r="B25" s="244"/>
      <c r="C25" s="153"/>
      <c r="D25" s="246"/>
      <c r="E25" s="153"/>
      <c r="F25" s="247"/>
      <c r="G25" s="155"/>
      <c r="H25" s="249"/>
    </row>
    <row r="26" spans="1:10" s="214" customFormat="1" ht="28.2" customHeight="1">
      <c r="A26" s="244"/>
      <c r="B26" s="244"/>
      <c r="C26" s="153"/>
      <c r="D26" s="246"/>
      <c r="E26" s="153"/>
      <c r="F26" s="247"/>
      <c r="G26" s="155"/>
      <c r="H26" s="249"/>
    </row>
    <row r="27" spans="1:10" ht="13.2">
      <c r="A27" s="42"/>
      <c r="B27" s="42"/>
      <c r="C27" s="196"/>
      <c r="D27" s="191"/>
      <c r="E27" s="149"/>
      <c r="F27" s="254"/>
      <c r="G27" s="243"/>
      <c r="H27" s="235"/>
    </row>
    <row r="28" spans="1:10" s="214" customFormat="1" ht="16.5" customHeight="1">
      <c r="A28" s="244"/>
      <c r="B28" s="244"/>
      <c r="C28" s="245"/>
      <c r="D28" s="255"/>
      <c r="E28" s="153"/>
      <c r="F28" s="252"/>
      <c r="G28" s="253"/>
      <c r="H28" s="249"/>
    </row>
    <row r="29" spans="1:10" s="214" customFormat="1" ht="13.2">
      <c r="A29" s="244"/>
      <c r="B29" s="244"/>
      <c r="C29" s="250"/>
      <c r="D29" s="246"/>
      <c r="E29" s="153"/>
      <c r="F29" s="256"/>
      <c r="G29" s="257"/>
      <c r="H29" s="249"/>
    </row>
    <row r="30" spans="1:10" s="214" customFormat="1" ht="16.5" customHeight="1">
      <c r="A30" s="244"/>
      <c r="B30" s="244"/>
      <c r="C30" s="258"/>
      <c r="D30" s="255"/>
      <c r="E30" s="252"/>
      <c r="F30" s="252"/>
      <c r="G30" s="259"/>
      <c r="H30" s="249"/>
    </row>
    <row r="31" spans="1:10" s="214" customFormat="1" ht="22.65" customHeight="1">
      <c r="A31" s="244"/>
      <c r="B31" s="244"/>
      <c r="C31" s="153"/>
      <c r="D31" s="246"/>
      <c r="E31" s="153"/>
      <c r="F31" s="260"/>
      <c r="G31" s="248"/>
      <c r="H31" s="249"/>
    </row>
    <row r="32" spans="1:10" s="214" customFormat="1" ht="40.200000000000003" customHeight="1">
      <c r="A32" s="244"/>
      <c r="B32" s="244"/>
      <c r="C32" s="153"/>
      <c r="D32" s="246"/>
      <c r="E32" s="153"/>
      <c r="F32" s="260"/>
      <c r="G32" s="248"/>
      <c r="H32" s="249"/>
    </row>
    <row r="33" spans="1:8" ht="16.5" customHeight="1">
      <c r="A33" s="42"/>
      <c r="B33" s="42"/>
      <c r="C33" s="196"/>
      <c r="D33" s="191"/>
      <c r="E33" s="149"/>
      <c r="F33" s="204"/>
      <c r="G33" s="197"/>
      <c r="H33" s="261"/>
    </row>
    <row r="34" spans="1:8" ht="13.2">
      <c r="A34" s="42"/>
      <c r="B34" s="42"/>
      <c r="C34" s="262"/>
      <c r="D34" s="191"/>
      <c r="E34" s="153"/>
      <c r="F34" s="154"/>
      <c r="G34" s="263"/>
      <c r="H34" s="249"/>
    </row>
    <row r="35" spans="1:8" ht="16.5" customHeight="1">
      <c r="A35" s="42"/>
      <c r="B35" s="42"/>
      <c r="C35" s="264"/>
      <c r="D35" s="191"/>
      <c r="E35" s="149"/>
      <c r="F35" s="204"/>
      <c r="G35" s="261"/>
      <c r="H35" s="261"/>
    </row>
    <row r="36" spans="1:8" ht="16.5" customHeight="1">
      <c r="A36" s="42"/>
      <c r="B36" s="42"/>
      <c r="C36" s="262"/>
      <c r="D36" s="191"/>
      <c r="E36" s="149"/>
      <c r="F36" s="175"/>
      <c r="G36" s="197"/>
      <c r="H36" s="261"/>
    </row>
    <row r="37" spans="1:8" ht="16.5" customHeight="1">
      <c r="A37" s="42"/>
      <c r="B37" s="42"/>
      <c r="C37" s="264"/>
      <c r="D37" s="191"/>
      <c r="E37" s="149"/>
      <c r="F37" s="175"/>
      <c r="G37" s="197"/>
      <c r="H37" s="261"/>
    </row>
    <row r="38" spans="1:8" ht="16.5" customHeight="1">
      <c r="A38" s="42"/>
      <c r="B38" s="42"/>
      <c r="C38" s="262"/>
      <c r="D38" s="191"/>
      <c r="E38" s="149"/>
      <c r="F38" s="175"/>
      <c r="G38" s="197"/>
      <c r="H38" s="261"/>
    </row>
    <row r="39" spans="1:8" ht="16.5" customHeight="1">
      <c r="A39" s="42"/>
      <c r="B39" s="42"/>
      <c r="C39" s="262"/>
      <c r="D39" s="191"/>
      <c r="E39" s="149"/>
      <c r="F39" s="175"/>
      <c r="G39" s="197"/>
      <c r="H39" s="261"/>
    </row>
    <row r="40" spans="1:8" ht="16.5" customHeight="1">
      <c r="A40" s="69"/>
      <c r="B40" s="70"/>
      <c r="C40" s="70"/>
      <c r="D40" s="71"/>
      <c r="E40" s="99"/>
      <c r="F40" s="165"/>
      <c r="G40" s="265"/>
      <c r="H40" s="266"/>
    </row>
    <row r="41" spans="1:8" ht="16.5" customHeight="1">
      <c r="A41" s="400" t="s">
        <v>79</v>
      </c>
      <c r="B41" s="401"/>
      <c r="C41" s="401"/>
      <c r="D41" s="401"/>
      <c r="E41" s="401"/>
      <c r="F41" s="401"/>
      <c r="G41" s="402"/>
      <c r="H41" s="267"/>
    </row>
    <row r="42" spans="1:8" ht="16.5" customHeight="1">
      <c r="A42" s="76"/>
      <c r="B42" s="77"/>
      <c r="C42" s="77"/>
      <c r="D42" s="78"/>
      <c r="E42" s="169"/>
      <c r="F42" s="170"/>
      <c r="G42" s="268"/>
      <c r="H42" s="269"/>
    </row>
    <row r="43" spans="1:8" ht="16.5" customHeight="1">
      <c r="A43" s="42"/>
      <c r="B43" s="42"/>
      <c r="C43" s="262"/>
      <c r="D43" s="191"/>
      <c r="E43" s="149"/>
      <c r="F43" s="175"/>
      <c r="G43" s="261"/>
      <c r="H43" s="261"/>
    </row>
    <row r="44" spans="1:8" ht="16.5" customHeight="1">
      <c r="A44" s="42"/>
      <c r="B44" s="42"/>
      <c r="C44" s="262"/>
      <c r="D44" s="191"/>
      <c r="E44" s="149"/>
      <c r="F44" s="175"/>
      <c r="G44" s="261"/>
      <c r="H44" s="261"/>
    </row>
    <row r="45" spans="1:8" ht="16.5" customHeight="1">
      <c r="A45" s="42"/>
      <c r="B45" s="42"/>
      <c r="C45" s="196"/>
      <c r="D45" s="191"/>
      <c r="E45" s="149"/>
      <c r="F45" s="175"/>
      <c r="G45" s="261"/>
      <c r="H45" s="261"/>
    </row>
    <row r="46" spans="1:8" ht="16.5" customHeight="1">
      <c r="A46" s="42"/>
      <c r="B46" s="42"/>
      <c r="C46" s="264"/>
      <c r="D46" s="191"/>
      <c r="E46" s="149"/>
      <c r="F46" s="175"/>
      <c r="G46" s="261"/>
      <c r="H46" s="261"/>
    </row>
    <row r="47" spans="1:8" ht="16.5" customHeight="1">
      <c r="A47" s="42"/>
      <c r="B47" s="42"/>
      <c r="C47" s="196"/>
      <c r="D47" s="191"/>
      <c r="E47" s="149"/>
      <c r="F47" s="175"/>
      <c r="G47" s="261"/>
      <c r="H47" s="261"/>
    </row>
    <row r="48" spans="1:8" ht="16.5" customHeight="1">
      <c r="A48" s="42"/>
      <c r="B48" s="42"/>
      <c r="C48" s="196"/>
      <c r="D48" s="191"/>
      <c r="E48" s="149"/>
      <c r="F48" s="175"/>
      <c r="G48" s="261"/>
      <c r="H48" s="261"/>
    </row>
    <row r="49" spans="1:8" ht="16.5" customHeight="1">
      <c r="A49" s="42"/>
      <c r="B49" s="45"/>
      <c r="C49" s="149"/>
      <c r="D49" s="191"/>
      <c r="E49" s="270"/>
      <c r="F49" s="271"/>
      <c r="G49" s="272"/>
      <c r="H49" s="137"/>
    </row>
    <row r="50" spans="1:8" ht="16.5" customHeight="1">
      <c r="A50" s="42"/>
      <c r="B50" s="42"/>
      <c r="C50" s="196"/>
      <c r="D50" s="191"/>
      <c r="E50" s="149"/>
      <c r="F50" s="135"/>
      <c r="G50" s="197"/>
      <c r="H50" s="273"/>
    </row>
    <row r="51" spans="1:8" ht="13.2">
      <c r="A51" s="42"/>
      <c r="B51" s="42"/>
      <c r="C51" s="196"/>
      <c r="D51" s="191"/>
      <c r="E51" s="149"/>
      <c r="F51" s="135"/>
      <c r="G51" s="197"/>
      <c r="H51" s="261"/>
    </row>
    <row r="52" spans="1:8" ht="13.2" hidden="1">
      <c r="A52" s="42"/>
      <c r="B52" s="42"/>
      <c r="C52" s="264"/>
      <c r="D52" s="191"/>
      <c r="E52" s="149"/>
      <c r="F52" s="175"/>
      <c r="G52" s="197"/>
      <c r="H52" s="274"/>
    </row>
    <row r="53" spans="1:8" ht="13.2" hidden="1">
      <c r="A53" s="42"/>
      <c r="B53" s="42"/>
      <c r="C53" s="196"/>
      <c r="D53" s="191"/>
      <c r="E53" s="149"/>
      <c r="F53" s="130"/>
      <c r="G53" s="234"/>
      <c r="H53" s="235"/>
    </row>
    <row r="54" spans="1:8" ht="13.2">
      <c r="A54" s="42"/>
      <c r="B54" s="42"/>
      <c r="C54" s="196"/>
      <c r="D54" s="191"/>
      <c r="E54" s="149"/>
      <c r="F54" s="204"/>
      <c r="G54" s="197"/>
      <c r="H54" s="261"/>
    </row>
    <row r="55" spans="1:8" ht="13.2" hidden="1">
      <c r="A55" s="42"/>
      <c r="B55" s="275"/>
      <c r="C55" s="264"/>
      <c r="D55" s="191"/>
      <c r="E55" s="149"/>
      <c r="F55" s="150"/>
      <c r="G55" s="197"/>
      <c r="H55" s="261"/>
    </row>
    <row r="56" spans="1:8" ht="13.2">
      <c r="A56" s="42"/>
      <c r="B56" s="42"/>
      <c r="C56" s="196"/>
      <c r="D56" s="191"/>
      <c r="E56" s="149"/>
      <c r="F56" s="135"/>
      <c r="G56" s="197"/>
      <c r="H56" s="261"/>
    </row>
    <row r="57" spans="1:8" ht="13.2">
      <c r="A57" s="42"/>
      <c r="B57" s="42"/>
      <c r="C57" s="123"/>
      <c r="D57" s="276"/>
      <c r="E57" s="113"/>
      <c r="F57" s="135"/>
      <c r="G57" s="197"/>
      <c r="H57" s="261"/>
    </row>
    <row r="58" spans="1:8" ht="13.2">
      <c r="A58" s="42"/>
      <c r="B58" s="42"/>
      <c r="C58" s="123"/>
      <c r="D58" s="115"/>
      <c r="E58" s="277"/>
      <c r="F58" s="175"/>
      <c r="G58" s="197"/>
      <c r="H58" s="261"/>
    </row>
    <row r="59" spans="1:8" ht="16.5" hidden="1" customHeight="1">
      <c r="A59" s="45"/>
      <c r="B59" s="45"/>
      <c r="C59" s="123"/>
      <c r="D59" s="115"/>
      <c r="E59" s="277"/>
      <c r="F59" s="175"/>
      <c r="G59" s="278"/>
      <c r="H59" s="261"/>
    </row>
    <row r="60" spans="1:8" ht="13.2" hidden="1">
      <c r="A60" s="42"/>
      <c r="B60" s="279"/>
      <c r="C60" s="123"/>
      <c r="D60" s="161"/>
      <c r="E60" s="125"/>
      <c r="F60" s="162"/>
      <c r="G60" s="280"/>
      <c r="H60" s="261"/>
    </row>
    <row r="62" spans="1:8" ht="14.4" customHeight="1"/>
    <row r="63" spans="1:8" ht="9.9" customHeight="1"/>
    <row r="65" spans="1:7" ht="16.5" customHeight="1">
      <c r="A65" s="401"/>
      <c r="B65" s="401"/>
      <c r="C65" s="401"/>
      <c r="D65" s="401"/>
      <c r="E65" s="401"/>
      <c r="F65" s="401"/>
      <c r="G65" s="401"/>
    </row>
    <row r="112" spans="1:7" ht="16.5" customHeight="1">
      <c r="A112" s="401"/>
      <c r="B112" s="401"/>
      <c r="C112" s="401"/>
      <c r="D112" s="401"/>
      <c r="E112" s="401"/>
      <c r="F112" s="401"/>
      <c r="G112" s="401"/>
    </row>
    <row r="113" spans="1:7" ht="16.5" customHeight="1">
      <c r="A113" s="103"/>
      <c r="B113" s="103"/>
      <c r="C113" s="103"/>
      <c r="D113" s="104"/>
      <c r="E113" s="105"/>
      <c r="F113" s="106"/>
      <c r="G113" s="281"/>
    </row>
    <row r="114" spans="1:7" ht="16.5" customHeight="1">
      <c r="A114" s="103"/>
      <c r="B114" s="103"/>
      <c r="C114" s="103"/>
      <c r="D114" s="104"/>
      <c r="E114" s="105"/>
      <c r="F114" s="106"/>
      <c r="G114" s="281"/>
    </row>
    <row r="115" spans="1:7" ht="9.9" customHeight="1">
      <c r="A115" s="401"/>
      <c r="B115" s="401"/>
      <c r="C115" s="401"/>
      <c r="D115" s="401"/>
      <c r="E115" s="401"/>
      <c r="F115" s="401"/>
      <c r="G115" s="401"/>
    </row>
    <row r="163" spans="1:7" ht="16.5" customHeight="1">
      <c r="A163" s="401"/>
      <c r="B163" s="401"/>
      <c r="C163" s="401"/>
      <c r="D163" s="401"/>
      <c r="E163" s="401"/>
      <c r="F163" s="401"/>
      <c r="G163" s="401"/>
    </row>
    <row r="164" spans="1:7" ht="16.5" customHeight="1">
      <c r="A164" s="103"/>
      <c r="B164" s="103"/>
      <c r="C164" s="103"/>
      <c r="D164" s="104"/>
      <c r="E164" s="105"/>
      <c r="F164" s="106"/>
      <c r="G164" s="281"/>
    </row>
    <row r="165" spans="1:7" ht="16.5" customHeight="1">
      <c r="A165" s="103"/>
      <c r="B165" s="103"/>
      <c r="C165" s="103"/>
      <c r="D165" s="104"/>
      <c r="E165" s="105"/>
      <c r="F165" s="106"/>
      <c r="G165" s="281"/>
    </row>
    <row r="166" spans="1:7" ht="16.5" customHeight="1">
      <c r="A166" s="401"/>
      <c r="B166" s="401"/>
      <c r="C166" s="401"/>
      <c r="D166" s="401"/>
      <c r="E166" s="401"/>
      <c r="F166" s="401"/>
      <c r="G166" s="401"/>
    </row>
    <row r="214" spans="1:7" ht="16.5" customHeight="1">
      <c r="A214" s="401"/>
      <c r="B214" s="401"/>
      <c r="C214" s="401"/>
      <c r="D214" s="401"/>
      <c r="E214" s="401"/>
      <c r="F214" s="401"/>
      <c r="G214" s="401"/>
    </row>
    <row r="215" spans="1:7" ht="16.5" customHeight="1">
      <c r="A215" s="103"/>
      <c r="B215" s="103"/>
      <c r="C215" s="103"/>
      <c r="D215" s="104"/>
      <c r="E215" s="105"/>
      <c r="F215" s="106"/>
      <c r="G215" s="281"/>
    </row>
    <row r="216" spans="1:7" ht="16.5" customHeight="1">
      <c r="A216" s="103"/>
      <c r="B216" s="103"/>
      <c r="C216" s="103"/>
      <c r="D216" s="104"/>
      <c r="E216" s="105"/>
      <c r="F216" s="106"/>
      <c r="G216" s="281"/>
    </row>
    <row r="217" spans="1:7" ht="16.5" customHeight="1">
      <c r="A217" s="401"/>
      <c r="B217" s="401"/>
      <c r="C217" s="401"/>
      <c r="D217" s="401"/>
      <c r="E217" s="401"/>
      <c r="F217" s="401"/>
      <c r="G217" s="401"/>
    </row>
    <row r="258" spans="1:9" ht="16.5" customHeight="1">
      <c r="A258" s="177"/>
      <c r="B258" s="177"/>
      <c r="C258" s="111"/>
      <c r="D258" s="112"/>
      <c r="E258" s="113"/>
      <c r="F258" s="14"/>
      <c r="G258" s="217"/>
      <c r="H258" s="217"/>
      <c r="I258" s="181" t="s">
        <v>80</v>
      </c>
    </row>
    <row r="259" spans="1:9" ht="16.5" customHeight="1">
      <c r="A259" s="177"/>
      <c r="B259" s="177"/>
      <c r="C259" s="113"/>
      <c r="D259" s="12"/>
      <c r="E259" s="178"/>
      <c r="F259" s="108"/>
      <c r="G259" s="217"/>
      <c r="H259" s="217"/>
    </row>
    <row r="260" spans="1:9" ht="16.5" customHeight="1">
      <c r="A260" s="177"/>
      <c r="B260" s="177"/>
      <c r="C260" s="111"/>
      <c r="D260" s="112"/>
      <c r="E260" s="113"/>
      <c r="F260" s="14"/>
      <c r="G260" s="217"/>
      <c r="H260" s="217"/>
      <c r="I260" s="181" t="s">
        <v>74</v>
      </c>
    </row>
    <row r="261" spans="1:9" ht="16.5" customHeight="1">
      <c r="A261" s="177"/>
      <c r="B261" s="177"/>
      <c r="C261" s="111"/>
      <c r="D261" s="115"/>
      <c r="E261" s="113"/>
      <c r="F261" s="14"/>
      <c r="G261" s="217"/>
      <c r="H261" s="217"/>
      <c r="I261" s="181" t="s">
        <v>74</v>
      </c>
    </row>
    <row r="262" spans="1:9" ht="16.5" customHeight="1">
      <c r="A262" s="103"/>
      <c r="B262" s="103"/>
      <c r="C262" s="103"/>
      <c r="D262" s="104"/>
      <c r="E262" s="105"/>
      <c r="F262" s="108"/>
      <c r="G262" s="281"/>
      <c r="H262" s="281"/>
      <c r="I262" s="181" t="s">
        <v>81</v>
      </c>
    </row>
    <row r="263" spans="1:9" ht="16.5" customHeight="1">
      <c r="A263" s="401"/>
      <c r="B263" s="401"/>
      <c r="C263" s="401"/>
      <c r="D263" s="401"/>
      <c r="E263" s="401"/>
      <c r="F263" s="401"/>
      <c r="G263" s="401"/>
      <c r="H263" s="281"/>
      <c r="I263" s="181" t="s">
        <v>81</v>
      </c>
    </row>
    <row r="264" spans="1:9" ht="16.5" customHeight="1">
      <c r="A264" s="103"/>
      <c r="B264" s="103"/>
      <c r="C264" s="103"/>
      <c r="D264" s="104"/>
      <c r="E264" s="105"/>
      <c r="F264" s="106"/>
      <c r="G264" s="281"/>
      <c r="H264" s="281"/>
    </row>
    <row r="265" spans="1:9" ht="16.5" customHeight="1">
      <c r="A265" s="110"/>
      <c r="B265" s="110"/>
      <c r="C265" s="111"/>
      <c r="D265" s="112"/>
      <c r="E265" s="113"/>
      <c r="F265" s="14"/>
      <c r="G265" s="217"/>
      <c r="H265" s="217"/>
    </row>
    <row r="266" spans="1:9" ht="16.5" customHeight="1">
      <c r="A266" s="110"/>
      <c r="B266" s="110"/>
      <c r="C266" s="111"/>
      <c r="D266" s="112"/>
      <c r="E266" s="113"/>
      <c r="F266" s="14"/>
      <c r="G266" s="217"/>
      <c r="H266" s="217"/>
    </row>
    <row r="267" spans="1:9" ht="16.5" customHeight="1">
      <c r="A267" s="110"/>
      <c r="B267" s="110"/>
      <c r="C267" s="111"/>
      <c r="D267" s="115"/>
      <c r="E267" s="113"/>
      <c r="F267" s="14"/>
      <c r="G267" s="217"/>
      <c r="H267" s="217"/>
    </row>
    <row r="268" spans="1:9" ht="16.5" customHeight="1">
      <c r="A268" s="110"/>
      <c r="B268" s="110"/>
      <c r="C268" s="113"/>
      <c r="D268" s="112"/>
      <c r="E268" s="113"/>
      <c r="F268" s="14"/>
      <c r="G268" s="217"/>
      <c r="H268" s="217"/>
    </row>
    <row r="269" spans="1:9" ht="16.5" customHeight="1">
      <c r="A269" s="110"/>
      <c r="B269" s="110"/>
      <c r="C269" s="113"/>
      <c r="D269" s="112"/>
      <c r="E269" s="113"/>
      <c r="F269" s="14"/>
      <c r="G269" s="217"/>
      <c r="H269" s="217"/>
    </row>
    <row r="270" spans="1:9" ht="16.5" customHeight="1">
      <c r="A270" s="110"/>
      <c r="B270" s="110"/>
      <c r="C270" s="113"/>
      <c r="D270" s="410"/>
      <c r="E270" s="113"/>
      <c r="F270" s="14"/>
      <c r="G270" s="217"/>
      <c r="H270" s="217"/>
    </row>
    <row r="271" spans="1:9" ht="16.5" customHeight="1">
      <c r="A271" s="110"/>
      <c r="B271" s="110"/>
      <c r="C271" s="7"/>
      <c r="D271" s="410"/>
      <c r="E271" s="7"/>
      <c r="F271" s="14"/>
      <c r="G271" s="217"/>
      <c r="H271" s="217"/>
    </row>
    <row r="277" spans="4:4" ht="16.5" customHeight="1">
      <c r="D277" s="410"/>
    </row>
    <row r="278" spans="4:4" ht="16.5" customHeight="1">
      <c r="D278" s="410"/>
    </row>
    <row r="279" spans="4:4" ht="16.5" customHeight="1">
      <c r="D279" s="1"/>
    </row>
    <row r="280" spans="4:4" ht="16.5" customHeight="1">
      <c r="D280" s="112"/>
    </row>
    <row r="281" spans="4:4" ht="16.5" customHeight="1">
      <c r="D281" s="112"/>
    </row>
    <row r="282" spans="4:4" ht="16.5" customHeight="1">
      <c r="D282" s="112"/>
    </row>
    <row r="283" spans="4:4" ht="16.5" customHeight="1">
      <c r="D283" s="112"/>
    </row>
    <row r="284" spans="4:4" ht="16.5" customHeight="1">
      <c r="D284" s="112"/>
    </row>
    <row r="285" spans="4:4" ht="16.5" customHeight="1">
      <c r="D285" s="1"/>
    </row>
    <row r="286" spans="4:4" s="1" customFormat="1" ht="16.5" customHeight="1">
      <c r="D286" s="410"/>
    </row>
    <row r="287" spans="4:4" s="1" customFormat="1" ht="16.5" customHeight="1">
      <c r="D287" s="410"/>
    </row>
    <row r="302" spans="1:1" s="1" customFormat="1" ht="16.5" customHeight="1">
      <c r="A302" s="408"/>
    </row>
    <row r="303" spans="1:1" s="1" customFormat="1" ht="16.5" customHeight="1">
      <c r="A303" s="408"/>
    </row>
    <row r="304" spans="1:1" s="1" customFormat="1" ht="16.5" customHeight="1">
      <c r="A304" s="408"/>
    </row>
    <row r="381" spans="1:1" ht="16.5" customHeight="1">
      <c r="A381" s="408"/>
    </row>
    <row r="382" spans="1:1" s="1" customFormat="1" ht="16.5" customHeight="1">
      <c r="A382" s="408"/>
    </row>
    <row r="383" spans="1:1" s="1" customFormat="1" ht="16.5" customHeight="1">
      <c r="A383" s="408"/>
    </row>
  </sheetData>
  <mergeCells count="20">
    <mergeCell ref="A302:A304"/>
    <mergeCell ref="A381:A383"/>
    <mergeCell ref="D11:D12"/>
    <mergeCell ref="D270:D271"/>
    <mergeCell ref="D277:D278"/>
    <mergeCell ref="D286:D287"/>
    <mergeCell ref="A163:G163"/>
    <mergeCell ref="A166:G166"/>
    <mergeCell ref="A214:G214"/>
    <mergeCell ref="A217:G217"/>
    <mergeCell ref="A263:G263"/>
    <mergeCell ref="E1:H1"/>
    <mergeCell ref="A41:G41"/>
    <mergeCell ref="A65:G65"/>
    <mergeCell ref="A112:G112"/>
    <mergeCell ref="A115:G115"/>
    <mergeCell ref="A7:A9"/>
    <mergeCell ref="A3:D4"/>
    <mergeCell ref="E2:H2"/>
    <mergeCell ref="E3:H3"/>
  </mergeCells>
  <pageMargins left="0.70866141732283505" right="0.70866141732283505" top="0.74803149606299202" bottom="0.74803149606299202" header="0.31496062992126" footer="0.31496062992126"/>
  <pageSetup paperSize="9" scale="80" fitToHeight="0" orientation="portrait" r:id="rId1"/>
  <headerFooter>
    <oddFooter>&amp;RSite Clearance: Pipelines</oddFooter>
  </headerFooter>
  <rowBreaks count="3" manualBreakCount="3">
    <brk id="113" max="7" man="1"/>
    <brk id="164" max="7" man="1"/>
    <brk id="215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O350"/>
  <sheetViews>
    <sheetView showZeros="0" view="pageBreakPreview" topLeftCell="A34" zoomScaleNormal="100" workbookViewId="0">
      <selection activeCell="H50" sqref="H50:H63"/>
    </sheetView>
  </sheetViews>
  <sheetFormatPr defaultColWidth="9.109375" defaultRowHeight="16.5" customHeight="1"/>
  <cols>
    <col min="1" max="1" width="6.109375" style="1" customWidth="1"/>
    <col min="2" max="2" width="2.6640625" style="1" customWidth="1"/>
    <col min="3" max="3" width="8.44140625" style="7" customWidth="1"/>
    <col min="4" max="4" width="47.5546875" style="1" customWidth="1"/>
    <col min="5" max="5" width="6.44140625" style="7" customWidth="1"/>
    <col min="6" max="6" width="6.6640625" style="374" customWidth="1"/>
    <col min="7" max="7" width="12.44140625" style="182" customWidth="1"/>
    <col min="8" max="8" width="17.33203125" style="6" customWidth="1"/>
    <col min="9" max="9" width="9.109375" style="360"/>
    <col min="10" max="10" width="10" style="363" customWidth="1"/>
    <col min="11" max="11" width="17.44140625" style="1" customWidth="1"/>
    <col min="12" max="20" width="9.109375" style="181"/>
    <col min="21" max="41" width="9.109375" style="1"/>
    <col min="42" max="16384" width="9.109375" style="8"/>
  </cols>
  <sheetData>
    <row r="1" spans="1:8" ht="16.5" customHeight="1">
      <c r="A1" s="9" t="s">
        <v>0</v>
      </c>
      <c r="B1" s="10"/>
      <c r="C1" s="11"/>
      <c r="D1" s="12"/>
      <c r="E1" s="399" t="s">
        <v>1</v>
      </c>
      <c r="F1" s="399"/>
      <c r="G1" s="399"/>
      <c r="H1" s="399"/>
    </row>
    <row r="2" spans="1:8" ht="16.5" customHeight="1">
      <c r="A2" s="9" t="str">
        <f>'FINAL SUMMARY PAGE'!A2</f>
        <v>CONTRACT NUMBER: HGDM HGDM 886/HGDM/2025</v>
      </c>
      <c r="B2" s="10"/>
      <c r="C2" s="1"/>
      <c r="D2" s="12"/>
      <c r="E2" s="406" t="s">
        <v>183</v>
      </c>
      <c r="F2" s="406"/>
      <c r="G2" s="406"/>
      <c r="H2" s="406"/>
    </row>
    <row r="3" spans="1:8" ht="16.5" customHeight="1">
      <c r="A3" s="405" t="s">
        <v>3</v>
      </c>
      <c r="B3" s="405"/>
      <c r="C3" s="405"/>
      <c r="D3" s="405"/>
      <c r="E3" s="407" t="s">
        <v>182</v>
      </c>
      <c r="F3" s="407"/>
      <c r="G3" s="407"/>
      <c r="H3" s="407"/>
    </row>
    <row r="4" spans="1:8" ht="12.6" customHeight="1">
      <c r="A4" s="405"/>
      <c r="B4" s="405"/>
      <c r="C4" s="405"/>
      <c r="D4" s="405"/>
      <c r="E4" s="368"/>
      <c r="F4" s="368"/>
      <c r="G4" s="368"/>
      <c r="H4" s="368"/>
    </row>
    <row r="5" spans="1:8" ht="16.5" customHeight="1">
      <c r="A5" s="17" t="s">
        <v>4</v>
      </c>
      <c r="B5" s="18"/>
      <c r="C5" s="1"/>
      <c r="D5" s="12"/>
      <c r="E5" s="13"/>
      <c r="F5" s="14"/>
    </row>
    <row r="6" spans="1:8" ht="16.5" customHeight="1">
      <c r="A6" s="183" t="s">
        <v>82</v>
      </c>
      <c r="B6" s="19"/>
      <c r="C6" s="20"/>
      <c r="D6" s="21"/>
      <c r="E6" s="22"/>
      <c r="F6" s="23"/>
      <c r="G6" s="184"/>
      <c r="H6" s="120"/>
    </row>
    <row r="7" spans="1:8" ht="16.5" customHeight="1">
      <c r="A7" s="423" t="s">
        <v>20</v>
      </c>
      <c r="B7" s="429" t="s">
        <v>22</v>
      </c>
      <c r="C7" s="27" t="s">
        <v>21</v>
      </c>
      <c r="D7" s="411" t="s">
        <v>7</v>
      </c>
      <c r="E7" s="411" t="s">
        <v>24</v>
      </c>
      <c r="F7" s="432" t="s">
        <v>25</v>
      </c>
      <c r="G7" s="432" t="s">
        <v>26</v>
      </c>
      <c r="H7" s="414" t="s">
        <v>8</v>
      </c>
    </row>
    <row r="8" spans="1:8" ht="16.5" customHeight="1">
      <c r="A8" s="404"/>
      <c r="B8" s="430"/>
      <c r="C8" s="35" t="s">
        <v>65</v>
      </c>
      <c r="D8" s="431"/>
      <c r="E8" s="431"/>
      <c r="F8" s="433"/>
      <c r="G8" s="433"/>
      <c r="H8" s="428"/>
    </row>
    <row r="9" spans="1:8" ht="16.5" hidden="1" customHeight="1">
      <c r="A9" s="39"/>
      <c r="B9" s="39"/>
      <c r="C9" s="2"/>
      <c r="D9" s="40"/>
      <c r="E9" s="2"/>
      <c r="F9" s="4"/>
      <c r="G9" s="180"/>
      <c r="H9" s="117"/>
    </row>
    <row r="10" spans="1:8" ht="16.5" customHeight="1">
      <c r="A10" s="42"/>
      <c r="B10" s="42"/>
      <c r="C10" s="43" t="s">
        <v>27</v>
      </c>
      <c r="D10" s="409" t="s">
        <v>83</v>
      </c>
      <c r="E10" s="2"/>
      <c r="F10" s="4"/>
      <c r="G10" s="180"/>
      <c r="H10" s="117"/>
    </row>
    <row r="11" spans="1:8" ht="16.5" customHeight="1">
      <c r="A11" s="39"/>
      <c r="B11" s="39"/>
      <c r="C11" s="43" t="s">
        <v>84</v>
      </c>
      <c r="D11" s="409"/>
      <c r="E11" s="2"/>
      <c r="F11" s="4"/>
      <c r="G11" s="180"/>
      <c r="H11" s="117"/>
    </row>
    <row r="12" spans="1:8" ht="16.5" customHeight="1">
      <c r="A12" s="42"/>
      <c r="B12" s="42"/>
      <c r="C12" s="123"/>
      <c r="D12" s="124"/>
      <c r="E12" s="125"/>
      <c r="F12" s="126"/>
      <c r="G12" s="180"/>
      <c r="H12" s="128">
        <f>G12*F12</f>
        <v>0</v>
      </c>
    </row>
    <row r="13" spans="1:8" ht="16.5" customHeight="1">
      <c r="A13" s="42"/>
      <c r="B13" s="42"/>
      <c r="C13" s="129">
        <v>8.3000000000000007</v>
      </c>
      <c r="D13" s="130" t="s">
        <v>68</v>
      </c>
      <c r="E13" s="129"/>
      <c r="F13" s="131"/>
      <c r="G13" s="136"/>
      <c r="H13" s="133"/>
    </row>
    <row r="14" spans="1:8" ht="16.5" customHeight="1">
      <c r="A14" s="42"/>
      <c r="B14" s="42"/>
      <c r="C14" s="123"/>
      <c r="D14" s="124"/>
      <c r="E14" s="125"/>
      <c r="F14" s="126"/>
      <c r="G14" s="180"/>
      <c r="H14" s="128">
        <f>G14*F14</f>
        <v>0</v>
      </c>
    </row>
    <row r="15" spans="1:8" ht="16.5" customHeight="1">
      <c r="A15" s="42"/>
      <c r="B15" s="42"/>
      <c r="C15" s="57" t="s">
        <v>85</v>
      </c>
      <c r="D15" s="56" t="s">
        <v>86</v>
      </c>
      <c r="E15" s="186"/>
      <c r="F15" s="187"/>
      <c r="G15" s="188"/>
      <c r="H15" s="189"/>
    </row>
    <row r="16" spans="1:8" ht="13.2">
      <c r="A16" s="42"/>
      <c r="B16" s="42"/>
      <c r="C16" s="190"/>
      <c r="D16" s="56"/>
      <c r="E16" s="186"/>
      <c r="F16" s="187"/>
      <c r="G16" s="188"/>
      <c r="H16" s="189"/>
    </row>
    <row r="17" spans="1:10" ht="30" customHeight="1">
      <c r="A17" s="42" t="s">
        <v>87</v>
      </c>
      <c r="B17" s="42"/>
      <c r="C17" s="123" t="s">
        <v>88</v>
      </c>
      <c r="D17" s="191" t="s">
        <v>89</v>
      </c>
      <c r="E17" s="149" t="s">
        <v>90</v>
      </c>
      <c r="F17" s="376">
        <f>10000*0.6*1</f>
        <v>6000</v>
      </c>
      <c r="G17" s="151"/>
      <c r="H17" s="192"/>
      <c r="J17" s="213"/>
    </row>
    <row r="18" spans="1:10" ht="16.5" customHeight="1">
      <c r="A18" s="42"/>
      <c r="B18" s="42"/>
      <c r="C18" s="57"/>
      <c r="D18" s="56"/>
      <c r="E18" s="193"/>
      <c r="F18" s="103"/>
      <c r="G18" s="194"/>
      <c r="H18" s="195"/>
      <c r="J18" s="213"/>
    </row>
    <row r="19" spans="1:10" ht="16.5" customHeight="1">
      <c r="A19" s="42"/>
      <c r="B19" s="42"/>
      <c r="C19" s="123"/>
      <c r="D19" s="134" t="s">
        <v>91</v>
      </c>
      <c r="E19" s="149"/>
      <c r="F19" s="103"/>
      <c r="G19" s="136"/>
      <c r="H19" s="195"/>
      <c r="J19" s="213"/>
    </row>
    <row r="20" spans="1:10" ht="16.5" customHeight="1">
      <c r="A20" s="42" t="s">
        <v>92</v>
      </c>
      <c r="B20" s="42"/>
      <c r="C20" s="57"/>
      <c r="D20" s="56" t="s">
        <v>93</v>
      </c>
      <c r="E20" s="202" t="s">
        <v>81</v>
      </c>
      <c r="F20" s="103">
        <v>10</v>
      </c>
      <c r="G20" s="366"/>
      <c r="H20" s="192"/>
      <c r="I20" s="361"/>
      <c r="J20" s="364"/>
    </row>
    <row r="21" spans="1:10" ht="16.5" customHeight="1">
      <c r="A21" s="42"/>
      <c r="B21" s="42"/>
      <c r="C21" s="123"/>
      <c r="D21" s="134"/>
      <c r="E21" s="149"/>
      <c r="F21" s="103"/>
      <c r="G21" s="136"/>
      <c r="H21" s="195"/>
      <c r="J21" s="364"/>
    </row>
    <row r="22" spans="1:10" ht="28.95" customHeight="1">
      <c r="A22" s="42" t="s">
        <v>94</v>
      </c>
      <c r="B22" s="42"/>
      <c r="C22" s="57"/>
      <c r="D22" s="56" t="s">
        <v>95</v>
      </c>
      <c r="E22" s="202" t="s">
        <v>81</v>
      </c>
      <c r="F22" s="103">
        <v>10</v>
      </c>
      <c r="G22" s="366"/>
      <c r="H22" s="192"/>
      <c r="I22" s="361"/>
      <c r="J22" s="364"/>
    </row>
    <row r="23" spans="1:10" ht="16.5" customHeight="1">
      <c r="A23" s="42"/>
      <c r="B23" s="42"/>
      <c r="C23" s="196"/>
      <c r="D23" s="191"/>
      <c r="E23" s="149"/>
      <c r="F23" s="103"/>
      <c r="G23" s="365"/>
      <c r="H23" s="195"/>
      <c r="J23" s="213"/>
    </row>
    <row r="24" spans="1:10" ht="16.5" customHeight="1">
      <c r="A24" s="42"/>
      <c r="B24" s="42"/>
      <c r="C24" s="57" t="s">
        <v>96</v>
      </c>
      <c r="D24" s="56" t="s">
        <v>97</v>
      </c>
      <c r="E24" s="202"/>
      <c r="F24" s="103"/>
      <c r="G24" s="367"/>
      <c r="H24" s="195"/>
      <c r="J24" s="213"/>
    </row>
    <row r="25" spans="1:10" ht="13.65" customHeight="1">
      <c r="A25" s="42"/>
      <c r="B25" s="42"/>
      <c r="C25" s="123"/>
      <c r="D25" s="134"/>
      <c r="E25" s="149"/>
      <c r="F25" s="103"/>
      <c r="G25" s="136"/>
      <c r="H25" s="195"/>
      <c r="J25" s="213"/>
    </row>
    <row r="26" spans="1:10" ht="16.5" customHeight="1">
      <c r="A26" s="42"/>
      <c r="B26" s="42"/>
      <c r="C26" s="57" t="s">
        <v>98</v>
      </c>
      <c r="D26" s="56" t="s">
        <v>99</v>
      </c>
      <c r="E26" s="202"/>
      <c r="F26" s="103"/>
      <c r="G26" s="367"/>
      <c r="H26" s="195"/>
      <c r="J26" s="213"/>
    </row>
    <row r="27" spans="1:10" ht="28.95" customHeight="1">
      <c r="A27" s="42" t="s">
        <v>100</v>
      </c>
      <c r="B27" s="42"/>
      <c r="C27" s="123"/>
      <c r="D27" s="134" t="s">
        <v>101</v>
      </c>
      <c r="E27" s="149" t="s">
        <v>81</v>
      </c>
      <c r="F27" s="103">
        <v>30</v>
      </c>
      <c r="G27" s="151"/>
      <c r="H27" s="192"/>
      <c r="I27" s="361"/>
      <c r="J27" s="364"/>
    </row>
    <row r="28" spans="1:10" ht="16.5" customHeight="1">
      <c r="A28" s="42"/>
      <c r="B28" s="42"/>
      <c r="C28" s="57"/>
      <c r="D28" s="56"/>
      <c r="E28" s="202"/>
      <c r="F28" s="103"/>
      <c r="G28" s="367"/>
      <c r="H28" s="195"/>
      <c r="J28" s="213"/>
    </row>
    <row r="29" spans="1:10" ht="16.5" customHeight="1">
      <c r="A29" s="42"/>
      <c r="B29" s="42"/>
      <c r="C29" s="123" t="s">
        <v>102</v>
      </c>
      <c r="D29" s="134" t="s">
        <v>103</v>
      </c>
      <c r="E29" s="149"/>
      <c r="F29" s="103"/>
      <c r="G29" s="136"/>
      <c r="H29" s="195"/>
      <c r="J29" s="213"/>
    </row>
    <row r="30" spans="1:10" ht="16.5" customHeight="1">
      <c r="A30" s="42" t="s">
        <v>104</v>
      </c>
      <c r="B30" s="42"/>
      <c r="C30" s="57"/>
      <c r="D30" s="56" t="s">
        <v>105</v>
      </c>
      <c r="E30" s="202" t="s">
        <v>81</v>
      </c>
      <c r="F30" s="103">
        <v>30</v>
      </c>
      <c r="G30" s="367"/>
      <c r="H30" s="195"/>
      <c r="I30" s="361"/>
      <c r="J30" s="364"/>
    </row>
    <row r="31" spans="1:10" ht="16.5" customHeight="1">
      <c r="A31" s="42"/>
      <c r="B31" s="42"/>
      <c r="C31" s="123"/>
      <c r="D31" s="134"/>
      <c r="E31" s="149"/>
      <c r="F31" s="103"/>
      <c r="G31" s="136"/>
      <c r="H31" s="195"/>
      <c r="I31" s="362"/>
      <c r="J31" s="213"/>
    </row>
    <row r="32" spans="1:10" ht="16.5" customHeight="1">
      <c r="A32" s="42"/>
      <c r="B32" s="42"/>
      <c r="C32" s="57" t="s">
        <v>106</v>
      </c>
      <c r="D32" s="56" t="s">
        <v>107</v>
      </c>
      <c r="E32" s="193"/>
      <c r="F32" s="103"/>
      <c r="G32" s="136"/>
      <c r="H32" s="195"/>
      <c r="J32" s="213"/>
    </row>
    <row r="33" spans="1:10" ht="13.2">
      <c r="A33" s="42"/>
      <c r="B33" s="42"/>
      <c r="C33" s="198"/>
      <c r="D33" s="56" t="s">
        <v>108</v>
      </c>
      <c r="E33" s="193"/>
      <c r="F33" s="103"/>
      <c r="G33" s="194"/>
      <c r="H33" s="195"/>
      <c r="J33" s="213"/>
    </row>
    <row r="34" spans="1:10" ht="16.5" customHeight="1">
      <c r="A34" s="42" t="s">
        <v>109</v>
      </c>
      <c r="B34" s="42"/>
      <c r="C34" s="198"/>
      <c r="D34" s="199" t="s">
        <v>110</v>
      </c>
      <c r="E34" s="200" t="s">
        <v>111</v>
      </c>
      <c r="F34" s="103">
        <v>50</v>
      </c>
      <c r="G34" s="136"/>
      <c r="H34" s="195"/>
      <c r="J34" s="213"/>
    </row>
    <row r="35" spans="1:10" ht="16.5" customHeight="1">
      <c r="A35" s="42"/>
      <c r="B35" s="42"/>
      <c r="C35" s="198"/>
      <c r="D35" s="199"/>
      <c r="E35" s="103"/>
      <c r="F35" s="200"/>
      <c r="G35" s="201"/>
      <c r="H35" s="195"/>
      <c r="J35" s="213"/>
    </row>
    <row r="36" spans="1:10" ht="26.4">
      <c r="A36" s="42" t="s">
        <v>112</v>
      </c>
      <c r="B36" s="42"/>
      <c r="C36" s="57" t="s">
        <v>113</v>
      </c>
      <c r="D36" s="56" t="s">
        <v>114</v>
      </c>
      <c r="E36" s="202" t="s">
        <v>115</v>
      </c>
      <c r="F36" s="103">
        <v>5</v>
      </c>
      <c r="G36" s="203"/>
      <c r="H36" s="192"/>
      <c r="I36" s="362"/>
      <c r="J36" s="213"/>
    </row>
    <row r="37" spans="1:10" ht="16.5" customHeight="1">
      <c r="A37" s="42"/>
      <c r="B37" s="42"/>
      <c r="C37" s="57"/>
      <c r="D37" s="56"/>
      <c r="E37" s="193"/>
      <c r="F37" s="103"/>
      <c r="G37" s="194"/>
      <c r="H37" s="195"/>
      <c r="J37" s="213"/>
    </row>
    <row r="38" spans="1:10" ht="13.2">
      <c r="A38" s="42"/>
      <c r="B38" s="42"/>
      <c r="C38" s="123"/>
      <c r="D38" s="134"/>
      <c r="E38" s="149"/>
      <c r="F38" s="103"/>
      <c r="G38" s="136"/>
      <c r="H38" s="195"/>
      <c r="J38" s="213"/>
    </row>
    <row r="39" spans="1:10" ht="16.5" customHeight="1">
      <c r="A39" s="42"/>
      <c r="B39" s="42"/>
      <c r="C39" s="57"/>
      <c r="D39" s="56"/>
      <c r="E39" s="193"/>
      <c r="F39" s="103"/>
      <c r="G39" s="194"/>
      <c r="H39" s="195"/>
      <c r="J39" s="213"/>
    </row>
    <row r="40" spans="1:10" ht="13.2">
      <c r="A40" s="42"/>
      <c r="B40" s="42"/>
      <c r="C40" s="123"/>
      <c r="D40" s="134"/>
      <c r="E40" s="149"/>
      <c r="F40" s="103"/>
      <c r="G40" s="136"/>
      <c r="H40" s="195"/>
      <c r="J40" s="213"/>
    </row>
    <row r="41" spans="1:10" ht="16.5" customHeight="1">
      <c r="A41" s="42"/>
      <c r="B41" s="42"/>
      <c r="C41" s="190"/>
      <c r="D41" s="56"/>
      <c r="E41" s="202"/>
      <c r="F41" s="103"/>
      <c r="G41" s="194"/>
      <c r="H41" s="195"/>
      <c r="J41" s="213"/>
    </row>
    <row r="42" spans="1:10" ht="16.5" customHeight="1">
      <c r="A42" s="42"/>
      <c r="B42" s="42"/>
      <c r="C42" s="57"/>
      <c r="D42" s="56"/>
      <c r="E42" s="193"/>
      <c r="F42" s="103"/>
      <c r="G42" s="136"/>
      <c r="H42" s="195"/>
      <c r="J42" s="213"/>
    </row>
    <row r="43" spans="1:10" ht="16.5" customHeight="1">
      <c r="A43" s="42"/>
      <c r="B43" s="42"/>
      <c r="C43" s="57"/>
      <c r="D43" s="56"/>
      <c r="E43" s="193"/>
      <c r="F43" s="103"/>
      <c r="G43" s="194"/>
      <c r="H43" s="195"/>
      <c r="J43" s="213"/>
    </row>
    <row r="44" spans="1:10" ht="16.5" customHeight="1">
      <c r="A44" s="42"/>
      <c r="B44" s="42"/>
      <c r="C44" s="57"/>
      <c r="D44" s="56"/>
      <c r="E44" s="193"/>
      <c r="F44" s="103"/>
      <c r="G44" s="136"/>
      <c r="H44" s="195"/>
      <c r="J44" s="213"/>
    </row>
    <row r="45" spans="1:10" ht="16.5" customHeight="1">
      <c r="A45" s="42"/>
      <c r="B45" s="42"/>
      <c r="C45" s="198"/>
      <c r="D45" s="56"/>
      <c r="E45" s="193"/>
      <c r="F45" s="103"/>
      <c r="G45" s="194"/>
      <c r="H45" s="195"/>
      <c r="J45" s="213"/>
    </row>
    <row r="46" spans="1:10" ht="16.5" customHeight="1">
      <c r="A46" s="42"/>
      <c r="B46" s="42"/>
      <c r="C46" s="198"/>
      <c r="D46" s="56"/>
      <c r="E46" s="202"/>
      <c r="F46" s="103"/>
      <c r="G46" s="136"/>
      <c r="H46" s="195"/>
      <c r="J46" s="213"/>
    </row>
    <row r="47" spans="1:10" ht="16.5" customHeight="1">
      <c r="A47" s="42"/>
      <c r="B47" s="42"/>
      <c r="C47" s="198"/>
      <c r="D47" s="56"/>
      <c r="E47" s="202"/>
      <c r="F47" s="103"/>
      <c r="G47" s="194"/>
      <c r="H47" s="195"/>
      <c r="J47" s="213"/>
    </row>
    <row r="48" spans="1:10" ht="16.5" customHeight="1">
      <c r="A48" s="3"/>
      <c r="B48" s="3"/>
      <c r="C48" s="2"/>
      <c r="D48" s="3"/>
      <c r="E48" s="2"/>
      <c r="F48" s="4"/>
      <c r="G48" s="180"/>
      <c r="H48" s="117"/>
    </row>
    <row r="49" spans="1:10" ht="16.5" customHeight="1">
      <c r="A49" s="3"/>
      <c r="B49" s="3"/>
      <c r="C49" s="2"/>
      <c r="D49" s="3"/>
      <c r="E49" s="2"/>
      <c r="F49" s="4"/>
      <c r="G49" s="180"/>
      <c r="H49" s="117"/>
    </row>
    <row r="50" spans="1:10" ht="16.5" customHeight="1">
      <c r="A50" s="3"/>
      <c r="B50" s="3"/>
      <c r="C50" s="2"/>
      <c r="D50" s="3"/>
      <c r="E50" s="2"/>
      <c r="F50" s="4"/>
      <c r="G50" s="180"/>
      <c r="H50" s="117"/>
    </row>
    <row r="51" spans="1:10" ht="16.5" customHeight="1">
      <c r="A51" s="3"/>
      <c r="B51" s="3"/>
      <c r="C51" s="2"/>
      <c r="D51" s="3"/>
      <c r="E51" s="2"/>
      <c r="F51" s="4"/>
      <c r="G51" s="180"/>
      <c r="H51" s="117"/>
    </row>
    <row r="52" spans="1:10" ht="16.5" customHeight="1">
      <c r="A52" s="42"/>
      <c r="B52" s="42"/>
      <c r="C52" s="134"/>
      <c r="D52" s="130"/>
      <c r="E52" s="141"/>
      <c r="F52" s="204"/>
      <c r="G52" s="136"/>
      <c r="H52" s="140"/>
    </row>
    <row r="53" spans="1:10" ht="16.5" hidden="1" customHeight="1">
      <c r="A53" s="42"/>
      <c r="B53" s="42"/>
      <c r="C53" s="205"/>
      <c r="D53" s="206"/>
      <c r="E53" s="207"/>
      <c r="F53" s="135"/>
      <c r="G53" s="136"/>
      <c r="H53" s="208"/>
    </row>
    <row r="54" spans="1:10" ht="16.5" hidden="1" customHeight="1">
      <c r="A54" s="42"/>
      <c r="B54" s="42"/>
      <c r="C54" s="205"/>
      <c r="D54" s="206"/>
      <c r="E54" s="207"/>
      <c r="F54" s="135"/>
      <c r="G54" s="194"/>
      <c r="H54" s="208"/>
    </row>
    <row r="55" spans="1:10" ht="16.5" hidden="1" customHeight="1">
      <c r="A55" s="42"/>
      <c r="B55" s="42"/>
      <c r="C55" s="205"/>
      <c r="D55" s="206"/>
      <c r="E55" s="207"/>
      <c r="F55" s="135"/>
      <c r="G55" s="136"/>
      <c r="H55" s="208"/>
    </row>
    <row r="56" spans="1:10" ht="16.5" hidden="1" customHeight="1">
      <c r="A56" s="42"/>
      <c r="B56" s="42"/>
      <c r="C56" s="205"/>
      <c r="D56" s="206"/>
      <c r="E56" s="207"/>
      <c r="F56" s="135"/>
      <c r="G56" s="194"/>
      <c r="H56" s="208"/>
    </row>
    <row r="57" spans="1:10" ht="16.5" hidden="1" customHeight="1">
      <c r="A57" s="42"/>
      <c r="B57" s="42"/>
      <c r="C57" s="205"/>
      <c r="D57" s="206"/>
      <c r="E57" s="207"/>
      <c r="F57" s="135"/>
      <c r="G57" s="136"/>
      <c r="H57" s="208"/>
    </row>
    <row r="58" spans="1:10" ht="16.5" hidden="1" customHeight="1">
      <c r="A58" s="42"/>
      <c r="B58" s="42"/>
      <c r="C58" s="205"/>
      <c r="D58" s="206"/>
      <c r="E58" s="207"/>
      <c r="F58" s="135"/>
      <c r="G58" s="194"/>
      <c r="H58" s="208"/>
    </row>
    <row r="59" spans="1:10" ht="16.5" hidden="1" customHeight="1">
      <c r="A59" s="42"/>
      <c r="B59" s="42"/>
      <c r="C59" s="205"/>
      <c r="D59" s="206"/>
      <c r="E59" s="207"/>
      <c r="F59" s="135"/>
      <c r="G59" s="136"/>
      <c r="H59" s="208"/>
    </row>
    <row r="60" spans="1:10" ht="16.5" hidden="1" customHeight="1">
      <c r="A60" s="42"/>
      <c r="B60" s="42"/>
      <c r="C60" s="205"/>
      <c r="D60" s="206"/>
      <c r="E60" s="207"/>
      <c r="F60" s="135"/>
      <c r="G60" s="194"/>
      <c r="H60" s="208"/>
    </row>
    <row r="61" spans="1:10" s="1" customFormat="1" ht="13.5" customHeight="1">
      <c r="A61" s="69"/>
      <c r="B61" s="70"/>
      <c r="C61" s="70"/>
      <c r="D61" s="71"/>
      <c r="E61" s="99"/>
      <c r="F61" s="165"/>
      <c r="G61" s="209"/>
      <c r="H61" s="210"/>
      <c r="I61" s="360"/>
      <c r="J61" s="213"/>
    </row>
    <row r="62" spans="1:10" s="1" customFormat="1" ht="16.5" customHeight="1">
      <c r="A62" s="425" t="s">
        <v>79</v>
      </c>
      <c r="B62" s="426"/>
      <c r="C62" s="426"/>
      <c r="D62" s="426"/>
      <c r="E62" s="426"/>
      <c r="F62" s="426"/>
      <c r="G62" s="427"/>
      <c r="H62" s="211"/>
      <c r="I62" s="360"/>
      <c r="J62" s="213"/>
    </row>
    <row r="79" spans="1:10" s="7" customFormat="1" ht="16.5" customHeight="1">
      <c r="A79" s="401"/>
      <c r="B79" s="401"/>
      <c r="C79" s="401"/>
      <c r="D79" s="401"/>
      <c r="E79" s="401"/>
      <c r="F79" s="401"/>
      <c r="G79" s="401"/>
      <c r="I79" s="360"/>
      <c r="J79" s="103"/>
    </row>
    <row r="80" spans="1:10" s="7" customFormat="1" ht="16.5" customHeight="1">
      <c r="A80" s="103"/>
      <c r="B80" s="103"/>
      <c r="C80" s="103"/>
      <c r="D80" s="104"/>
      <c r="E80" s="105"/>
      <c r="F80" s="106"/>
      <c r="G80" s="182"/>
      <c r="I80" s="360"/>
      <c r="J80" s="103"/>
    </row>
    <row r="81" spans="1:10" s="7" customFormat="1" ht="16.5" customHeight="1">
      <c r="A81" s="103"/>
      <c r="B81" s="103"/>
      <c r="C81" s="103"/>
      <c r="D81" s="104"/>
      <c r="E81" s="105"/>
      <c r="F81" s="106"/>
      <c r="G81" s="182"/>
      <c r="I81" s="360"/>
      <c r="J81" s="103"/>
    </row>
    <row r="82" spans="1:10" s="7" customFormat="1" ht="9.9" customHeight="1">
      <c r="A82" s="401"/>
      <c r="B82" s="401"/>
      <c r="C82" s="401"/>
      <c r="D82" s="401"/>
      <c r="E82" s="401"/>
      <c r="F82" s="401"/>
      <c r="G82" s="401"/>
      <c r="I82" s="360"/>
      <c r="J82" s="103"/>
    </row>
    <row r="130" spans="1:7" ht="16.5" customHeight="1">
      <c r="A130" s="401"/>
      <c r="B130" s="401"/>
      <c r="C130" s="401"/>
      <c r="D130" s="401"/>
      <c r="E130" s="401"/>
      <c r="F130" s="401"/>
      <c r="G130" s="401"/>
    </row>
    <row r="131" spans="1:7" ht="16.5" customHeight="1">
      <c r="A131" s="103"/>
      <c r="B131" s="103"/>
      <c r="C131" s="103"/>
      <c r="D131" s="104"/>
      <c r="E131" s="105"/>
      <c r="F131" s="106"/>
    </row>
    <row r="132" spans="1:7" ht="16.5" customHeight="1">
      <c r="A132" s="103"/>
      <c r="B132" s="103"/>
      <c r="C132" s="103"/>
      <c r="D132" s="104"/>
      <c r="E132" s="105"/>
      <c r="F132" s="106"/>
    </row>
    <row r="133" spans="1:7" ht="16.5" customHeight="1">
      <c r="A133" s="401"/>
      <c r="B133" s="401"/>
      <c r="C133" s="401"/>
      <c r="D133" s="401"/>
      <c r="E133" s="401"/>
      <c r="F133" s="401"/>
      <c r="G133" s="401"/>
    </row>
    <row r="181" spans="1:10" s="1" customFormat="1" ht="16.5" customHeight="1">
      <c r="A181" s="401"/>
      <c r="B181" s="401"/>
      <c r="C181" s="401"/>
      <c r="D181" s="401"/>
      <c r="E181" s="401"/>
      <c r="F181" s="401"/>
      <c r="G181" s="401"/>
      <c r="I181" s="377"/>
      <c r="J181" s="213"/>
    </row>
    <row r="182" spans="1:10" s="1" customFormat="1" ht="16.5" customHeight="1">
      <c r="A182" s="103"/>
      <c r="B182" s="103"/>
      <c r="C182" s="103"/>
      <c r="D182" s="104"/>
      <c r="E182" s="105"/>
      <c r="F182" s="106"/>
      <c r="G182" s="182"/>
      <c r="I182" s="377"/>
      <c r="J182" s="213"/>
    </row>
    <row r="183" spans="1:10" s="1" customFormat="1" ht="16.5" customHeight="1">
      <c r="A183" s="103"/>
      <c r="B183" s="103"/>
      <c r="C183" s="103"/>
      <c r="D183" s="104"/>
      <c r="E183" s="105"/>
      <c r="F183" s="106"/>
      <c r="G183" s="182"/>
      <c r="I183" s="377"/>
      <c r="J183" s="213"/>
    </row>
    <row r="184" spans="1:10" s="1" customFormat="1" ht="16.5" customHeight="1">
      <c r="A184" s="401"/>
      <c r="B184" s="401"/>
      <c r="C184" s="401"/>
      <c r="D184" s="401"/>
      <c r="E184" s="401"/>
      <c r="F184" s="401"/>
      <c r="G184" s="401"/>
      <c r="I184" s="377"/>
      <c r="J184" s="213"/>
    </row>
    <row r="225" spans="1:12" s="1" customFormat="1" ht="16.5" customHeight="1">
      <c r="A225" s="177"/>
      <c r="B225" s="177"/>
      <c r="C225" s="111"/>
      <c r="D225" s="112"/>
      <c r="E225" s="113"/>
      <c r="F225" s="14"/>
      <c r="G225" s="182"/>
      <c r="H225" s="114"/>
      <c r="I225" s="360"/>
      <c r="J225" s="363"/>
      <c r="K225" s="1">
        <v>0.3</v>
      </c>
      <c r="L225" s="181" t="s">
        <v>80</v>
      </c>
    </row>
    <row r="226" spans="1:12" s="1" customFormat="1" ht="16.5" customHeight="1">
      <c r="A226" s="177"/>
      <c r="B226" s="177"/>
      <c r="C226" s="113"/>
      <c r="D226" s="12"/>
      <c r="E226" s="178"/>
      <c r="F226" s="108"/>
      <c r="G226" s="182"/>
      <c r="H226" s="114"/>
      <c r="I226" s="360"/>
      <c r="J226" s="363"/>
      <c r="L226" s="181"/>
    </row>
    <row r="227" spans="1:12" s="1" customFormat="1" ht="16.5" customHeight="1">
      <c r="A227" s="177"/>
      <c r="B227" s="177"/>
      <c r="C227" s="111"/>
      <c r="D227" s="112"/>
      <c r="E227" s="113"/>
      <c r="F227" s="14"/>
      <c r="G227" s="182"/>
      <c r="H227" s="114"/>
      <c r="I227" s="360"/>
      <c r="J227" s="363"/>
      <c r="K227" s="107">
        <f>60</f>
        <v>60</v>
      </c>
      <c r="L227" s="181" t="s">
        <v>74</v>
      </c>
    </row>
    <row r="228" spans="1:12" s="1" customFormat="1" ht="16.5" customHeight="1">
      <c r="A228" s="177"/>
      <c r="B228" s="177"/>
      <c r="C228" s="111"/>
      <c r="D228" s="115"/>
      <c r="E228" s="113"/>
      <c r="F228" s="14"/>
      <c r="G228" s="182"/>
      <c r="H228" s="114"/>
      <c r="I228" s="360"/>
      <c r="J228" s="363"/>
      <c r="K228" s="107">
        <v>0.7</v>
      </c>
      <c r="L228" s="181" t="s">
        <v>74</v>
      </c>
    </row>
    <row r="229" spans="1:12" s="1" customFormat="1" ht="16.5" customHeight="1">
      <c r="A229" s="103"/>
      <c r="B229" s="103"/>
      <c r="C229" s="103"/>
      <c r="D229" s="104"/>
      <c r="E229" s="105"/>
      <c r="F229" s="108"/>
      <c r="G229" s="182"/>
      <c r="H229" s="109"/>
      <c r="I229" s="360"/>
      <c r="J229" s="363"/>
      <c r="K229" s="107">
        <f>K227*((K228*(K225+0.2))-(PI()*K225*K225/4))</f>
        <v>16.75884991765378</v>
      </c>
      <c r="L229" s="181" t="s">
        <v>81</v>
      </c>
    </row>
    <row r="230" spans="1:12" s="1" customFormat="1" ht="16.5" customHeight="1">
      <c r="A230" s="401"/>
      <c r="B230" s="401"/>
      <c r="C230" s="401"/>
      <c r="D230" s="401"/>
      <c r="E230" s="401"/>
      <c r="F230" s="401"/>
      <c r="G230" s="401"/>
      <c r="H230" s="109"/>
      <c r="I230" s="360"/>
      <c r="J230" s="363"/>
      <c r="K230" s="107">
        <f>K227*K228*0.3</f>
        <v>12.6</v>
      </c>
      <c r="L230" s="181" t="s">
        <v>81</v>
      </c>
    </row>
    <row r="231" spans="1:12" s="1" customFormat="1" ht="16.5" customHeight="1">
      <c r="A231" s="103"/>
      <c r="B231" s="103"/>
      <c r="C231" s="103"/>
      <c r="D231" s="104"/>
      <c r="E231" s="105"/>
      <c r="F231" s="106"/>
      <c r="G231" s="182"/>
      <c r="H231" s="109"/>
      <c r="I231" s="360"/>
      <c r="J231" s="363"/>
      <c r="L231" s="181"/>
    </row>
    <row r="232" spans="1:12" s="1" customFormat="1" ht="16.5" customHeight="1">
      <c r="A232" s="110"/>
      <c r="B232" s="110"/>
      <c r="C232" s="111"/>
      <c r="D232" s="112"/>
      <c r="E232" s="113"/>
      <c r="F232" s="14"/>
      <c r="G232" s="182"/>
      <c r="H232" s="114"/>
      <c r="I232" s="360"/>
      <c r="J232" s="363"/>
      <c r="L232" s="181"/>
    </row>
    <row r="233" spans="1:12" s="1" customFormat="1" ht="16.5" customHeight="1">
      <c r="A233" s="110"/>
      <c r="B233" s="110"/>
      <c r="C233" s="111"/>
      <c r="D233" s="112"/>
      <c r="E233" s="113"/>
      <c r="F233" s="14"/>
      <c r="G233" s="182"/>
      <c r="H233" s="114"/>
      <c r="I233" s="360"/>
      <c r="J233" s="363"/>
      <c r="L233" s="181"/>
    </row>
    <row r="234" spans="1:12" s="1" customFormat="1" ht="16.5" customHeight="1">
      <c r="A234" s="110"/>
      <c r="B234" s="110"/>
      <c r="C234" s="111"/>
      <c r="D234" s="115"/>
      <c r="E234" s="113"/>
      <c r="F234" s="14"/>
      <c r="G234" s="182"/>
      <c r="H234" s="114"/>
      <c r="I234" s="360"/>
      <c r="J234" s="363"/>
      <c r="L234" s="181"/>
    </row>
    <row r="235" spans="1:12" s="1" customFormat="1" ht="16.5" customHeight="1">
      <c r="A235" s="110"/>
      <c r="B235" s="110"/>
      <c r="C235" s="113"/>
      <c r="D235" s="112"/>
      <c r="E235" s="113"/>
      <c r="F235" s="14"/>
      <c r="G235" s="182"/>
      <c r="H235" s="114"/>
      <c r="I235" s="360"/>
      <c r="J235" s="363"/>
      <c r="L235" s="181"/>
    </row>
    <row r="236" spans="1:12" s="1" customFormat="1" ht="16.5" customHeight="1">
      <c r="A236" s="110"/>
      <c r="B236" s="110"/>
      <c r="C236" s="113"/>
      <c r="D236" s="112"/>
      <c r="E236" s="113"/>
      <c r="F236" s="14"/>
      <c r="G236" s="182"/>
      <c r="H236" s="114"/>
      <c r="I236" s="360"/>
      <c r="J236" s="363"/>
      <c r="L236" s="181"/>
    </row>
    <row r="237" spans="1:12" s="1" customFormat="1" ht="16.5" customHeight="1">
      <c r="A237" s="110"/>
      <c r="B237" s="110"/>
      <c r="C237" s="113"/>
      <c r="D237" s="410"/>
      <c r="E237" s="113"/>
      <c r="F237" s="14"/>
      <c r="G237" s="182"/>
      <c r="H237" s="114"/>
      <c r="I237" s="360"/>
      <c r="J237" s="363"/>
      <c r="L237" s="181"/>
    </row>
    <row r="238" spans="1:12" s="1" customFormat="1" ht="16.5" customHeight="1">
      <c r="D238" s="410"/>
      <c r="I238" s="377"/>
      <c r="J238" s="213"/>
    </row>
    <row r="239" spans="1:12" s="1" customFormat="1" ht="16.5" customHeight="1">
      <c r="D239" s="115"/>
      <c r="I239" s="377"/>
      <c r="J239" s="213"/>
    </row>
    <row r="240" spans="1:12" s="1" customFormat="1" ht="16.5" customHeight="1">
      <c r="D240" s="112"/>
      <c r="I240" s="377"/>
      <c r="J240" s="213"/>
    </row>
    <row r="241" spans="1:10" s="1" customFormat="1" ht="16.5" customHeight="1">
      <c r="D241" s="112"/>
      <c r="I241" s="377"/>
      <c r="J241" s="213"/>
    </row>
    <row r="242" spans="1:10" s="1" customFormat="1" ht="16.5" customHeight="1">
      <c r="D242" s="112"/>
      <c r="I242" s="377"/>
      <c r="J242" s="213"/>
    </row>
    <row r="243" spans="1:10" s="1" customFormat="1" ht="16.5" customHeight="1">
      <c r="D243" s="112"/>
      <c r="I243" s="377"/>
      <c r="J243" s="213"/>
    </row>
    <row r="244" spans="1:10" s="1" customFormat="1" ht="16.5" customHeight="1">
      <c r="D244" s="410"/>
      <c r="I244" s="377"/>
      <c r="J244" s="213"/>
    </row>
    <row r="245" spans="1:10" s="1" customFormat="1" ht="16.5" customHeight="1">
      <c r="D245" s="410"/>
      <c r="I245" s="377"/>
      <c r="J245" s="213"/>
    </row>
    <row r="246" spans="1:10" s="1" customFormat="1" ht="16.5" customHeight="1">
      <c r="I246" s="377"/>
      <c r="J246" s="213"/>
    </row>
    <row r="247" spans="1:10" s="1" customFormat="1" ht="16.5" customHeight="1">
      <c r="D247" s="112"/>
      <c r="I247" s="377"/>
      <c r="J247" s="213"/>
    </row>
    <row r="248" spans="1:10" s="1" customFormat="1" ht="16.5" customHeight="1">
      <c r="D248" s="112"/>
      <c r="I248" s="377"/>
      <c r="J248" s="213"/>
    </row>
    <row r="249" spans="1:10" s="1" customFormat="1" ht="16.5" customHeight="1">
      <c r="D249" s="112"/>
      <c r="I249" s="377"/>
      <c r="J249" s="213"/>
    </row>
    <row r="250" spans="1:10" s="1" customFormat="1" ht="16.5" customHeight="1">
      <c r="D250" s="112"/>
      <c r="I250" s="377"/>
      <c r="J250" s="213"/>
    </row>
    <row r="251" spans="1:10" s="1" customFormat="1" ht="16.5" customHeight="1">
      <c r="D251" s="112"/>
      <c r="I251" s="377"/>
      <c r="J251" s="213"/>
    </row>
    <row r="252" spans="1:10" s="1" customFormat="1" ht="16.5" customHeight="1">
      <c r="I252" s="377"/>
      <c r="J252" s="213"/>
    </row>
    <row r="253" spans="1:10" s="1" customFormat="1" ht="16.5" customHeight="1">
      <c r="D253" s="410"/>
      <c r="I253" s="377"/>
      <c r="J253" s="213"/>
    </row>
    <row r="254" spans="1:10" s="1" customFormat="1" ht="16.5" customHeight="1">
      <c r="A254" s="110"/>
      <c r="B254" s="110"/>
      <c r="C254" s="113"/>
      <c r="D254" s="410"/>
      <c r="I254" s="377"/>
      <c r="J254" s="213"/>
    </row>
    <row r="255" spans="1:10" s="1" customFormat="1" ht="16.5" customHeight="1">
      <c r="A255" s="110"/>
      <c r="B255" s="110"/>
      <c r="C255" s="111"/>
      <c r="I255" s="377"/>
      <c r="J255" s="213"/>
    </row>
    <row r="256" spans="1:10" s="1" customFormat="1" ht="16.5" customHeight="1">
      <c r="A256" s="110"/>
      <c r="B256" s="110"/>
      <c r="C256" s="111"/>
      <c r="D256" s="112"/>
      <c r="I256" s="377"/>
      <c r="J256" s="213"/>
    </row>
    <row r="257" spans="1:10" s="1" customFormat="1" ht="16.5" customHeight="1">
      <c r="A257" s="110"/>
      <c r="B257" s="110"/>
      <c r="C257" s="111"/>
      <c r="D257" s="112"/>
      <c r="I257" s="377"/>
      <c r="J257" s="213"/>
    </row>
    <row r="258" spans="1:10" s="1" customFormat="1" ht="16.5" customHeight="1">
      <c r="A258" s="110"/>
      <c r="B258" s="110"/>
      <c r="C258" s="111"/>
      <c r="D258" s="112"/>
      <c r="I258" s="377"/>
      <c r="J258" s="213"/>
    </row>
    <row r="259" spans="1:10" s="1" customFormat="1" ht="16.5" customHeight="1">
      <c r="A259" s="110"/>
      <c r="B259" s="110"/>
      <c r="C259" s="111"/>
      <c r="D259" s="112"/>
      <c r="I259" s="377"/>
      <c r="J259" s="213"/>
    </row>
    <row r="260" spans="1:10" s="1" customFormat="1" ht="16.5" customHeight="1">
      <c r="A260" s="110"/>
      <c r="B260" s="110"/>
      <c r="C260" s="113"/>
      <c r="D260" s="112"/>
      <c r="I260" s="377"/>
      <c r="J260" s="213"/>
    </row>
    <row r="261" spans="1:10" s="1" customFormat="1" ht="16.5" customHeight="1">
      <c r="A261" s="110"/>
      <c r="B261" s="110"/>
      <c r="C261" s="111"/>
      <c r="D261" s="112"/>
      <c r="I261" s="377"/>
      <c r="J261" s="213"/>
    </row>
    <row r="262" spans="1:10" s="1" customFormat="1" ht="16.5" customHeight="1">
      <c r="A262" s="110"/>
      <c r="B262" s="110"/>
      <c r="C262" s="111"/>
      <c r="D262" s="112"/>
      <c r="I262" s="377"/>
      <c r="J262" s="213"/>
    </row>
    <row r="263" spans="1:10" s="1" customFormat="1" ht="16.5" customHeight="1">
      <c r="A263" s="110"/>
      <c r="B263" s="110"/>
      <c r="C263" s="103"/>
      <c r="D263" s="112"/>
      <c r="I263" s="377"/>
      <c r="J263" s="213"/>
    </row>
    <row r="264" spans="1:10" s="1" customFormat="1" ht="16.5" customHeight="1">
      <c r="A264" s="110"/>
      <c r="B264" s="110"/>
      <c r="C264" s="103"/>
      <c r="D264" s="112"/>
      <c r="I264" s="377"/>
      <c r="J264" s="213"/>
    </row>
    <row r="265" spans="1:10" s="1" customFormat="1" ht="16.5" customHeight="1">
      <c r="A265" s="110"/>
      <c r="B265" s="110"/>
      <c r="C265" s="103"/>
      <c r="D265" s="112"/>
      <c r="I265" s="377"/>
      <c r="J265" s="213"/>
    </row>
    <row r="266" spans="1:10" s="1" customFormat="1" ht="16.5" customHeight="1">
      <c r="A266" s="7"/>
      <c r="B266" s="7"/>
      <c r="C266" s="7"/>
      <c r="I266" s="377"/>
      <c r="J266" s="213"/>
    </row>
    <row r="267" spans="1:10" s="1" customFormat="1" ht="16.5" customHeight="1">
      <c r="C267" s="7"/>
      <c r="I267" s="377"/>
      <c r="J267" s="213"/>
    </row>
    <row r="268" spans="1:10" s="1" customFormat="1" ht="16.5" customHeight="1">
      <c r="A268" s="7"/>
      <c r="B268" s="7"/>
      <c r="C268" s="7"/>
      <c r="I268" s="377"/>
      <c r="J268" s="213"/>
    </row>
    <row r="269" spans="1:10" s="1" customFormat="1" ht="16.5" customHeight="1">
      <c r="A269" s="408"/>
      <c r="B269" s="372"/>
      <c r="C269" s="7"/>
      <c r="D269" s="7"/>
      <c r="I269" s="377"/>
      <c r="J269" s="213"/>
    </row>
    <row r="270" spans="1:10" s="1" customFormat="1" ht="16.5" customHeight="1">
      <c r="A270" s="408"/>
      <c r="I270" s="377"/>
      <c r="J270" s="213"/>
    </row>
    <row r="271" spans="1:10" s="1" customFormat="1" ht="16.5" customHeight="1">
      <c r="A271" s="408"/>
      <c r="I271" s="377"/>
      <c r="J271" s="213"/>
    </row>
    <row r="348" spans="1:10" s="1" customFormat="1" ht="16.5" customHeight="1">
      <c r="A348" s="408"/>
      <c r="I348" s="377"/>
      <c r="J348" s="213"/>
    </row>
    <row r="349" spans="1:10" s="1" customFormat="1" ht="16.5" customHeight="1">
      <c r="A349" s="408"/>
      <c r="I349" s="377"/>
      <c r="J349" s="213"/>
    </row>
    <row r="350" spans="1:10" s="1" customFormat="1" ht="16.5" customHeight="1">
      <c r="A350" s="408"/>
      <c r="I350" s="377"/>
      <c r="J350" s="213"/>
    </row>
  </sheetData>
  <mergeCells count="25">
    <mergeCell ref="A269:A271"/>
    <mergeCell ref="A348:A350"/>
    <mergeCell ref="B7:B8"/>
    <mergeCell ref="D7:D8"/>
    <mergeCell ref="D10:D11"/>
    <mergeCell ref="D237:D238"/>
    <mergeCell ref="D244:D245"/>
    <mergeCell ref="D253:D254"/>
    <mergeCell ref="A133:G133"/>
    <mergeCell ref="A181:G181"/>
    <mergeCell ref="A184:G184"/>
    <mergeCell ref="A230:G230"/>
    <mergeCell ref="A7:A8"/>
    <mergeCell ref="E7:E8"/>
    <mergeCell ref="F7:F8"/>
    <mergeCell ref="G7:G8"/>
    <mergeCell ref="E1:H1"/>
    <mergeCell ref="A62:G62"/>
    <mergeCell ref="A79:G79"/>
    <mergeCell ref="A82:G82"/>
    <mergeCell ref="A130:G130"/>
    <mergeCell ref="H7:H8"/>
    <mergeCell ref="A3:D4"/>
    <mergeCell ref="E2:H2"/>
    <mergeCell ref="E3:H3"/>
  </mergeCells>
  <pageMargins left="0.70866141732283505" right="0.70866141732283505" top="0.74803149606299202" bottom="0.74803149606299202" header="0.31496062992126" footer="0.31496062992126"/>
  <pageSetup paperSize="9" scale="72" fitToHeight="0" orientation="portrait" r:id="rId1"/>
  <headerFooter>
    <oddFooter>&amp;REarthworks  Pipelines</oddFooter>
  </headerFooter>
  <rowBreaks count="3" manualBreakCount="3">
    <brk id="80" max="7" man="1"/>
    <brk id="131" max="7" man="1"/>
    <brk id="182" max="7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M372"/>
  <sheetViews>
    <sheetView showZeros="0" view="pageBreakPreview" topLeftCell="A2" zoomScaleNormal="100" workbookViewId="0">
      <selection activeCell="H34" sqref="H34:H37"/>
    </sheetView>
  </sheetViews>
  <sheetFormatPr defaultColWidth="9.109375" defaultRowHeight="16.5" customHeight="1"/>
  <cols>
    <col min="1" max="1" width="6.109375" style="3" customWidth="1"/>
    <col min="2" max="2" width="2.6640625" style="3" customWidth="1"/>
    <col min="3" max="3" width="8.44140625" style="2" customWidth="1"/>
    <col min="4" max="4" width="47.5546875" style="3" customWidth="1"/>
    <col min="5" max="5" width="6.44140625" style="2" customWidth="1"/>
    <col min="6" max="6" width="6.6640625" style="4" customWidth="1"/>
    <col min="7" max="7" width="12.44140625" style="116" customWidth="1"/>
    <col min="8" max="8" width="17.33203125" style="117" customWidth="1"/>
    <col min="9" max="9" width="17.44140625" style="1" customWidth="1"/>
    <col min="10" max="39" width="9.109375" style="1"/>
    <col min="40" max="16384" width="9.109375" style="8"/>
  </cols>
  <sheetData>
    <row r="1" spans="1:8" ht="16.5" customHeight="1">
      <c r="A1" s="9" t="s">
        <v>0</v>
      </c>
      <c r="B1" s="10"/>
      <c r="C1" s="11"/>
      <c r="D1" s="12"/>
      <c r="E1" s="399" t="s">
        <v>1</v>
      </c>
      <c r="F1" s="399"/>
      <c r="G1" s="399"/>
      <c r="H1" s="399"/>
    </row>
    <row r="2" spans="1:8" ht="16.5" customHeight="1">
      <c r="A2" s="9" t="str">
        <f>'FINAL SUMMARY PAGE'!A2</f>
        <v>CONTRACT NUMBER: HGDM HGDM 886/HGDM/2025</v>
      </c>
      <c r="B2" s="10"/>
      <c r="C2" s="1"/>
      <c r="D2" s="12"/>
      <c r="E2" s="406" t="s">
        <v>184</v>
      </c>
      <c r="F2" s="406"/>
      <c r="G2" s="406"/>
      <c r="H2" s="406"/>
    </row>
    <row r="3" spans="1:8" ht="16.5" customHeight="1">
      <c r="A3" s="405" t="s">
        <v>3</v>
      </c>
      <c r="B3" s="405"/>
      <c r="C3" s="405"/>
      <c r="D3" s="405"/>
      <c r="E3" s="407" t="s">
        <v>182</v>
      </c>
      <c r="F3" s="407"/>
      <c r="G3" s="407"/>
      <c r="H3" s="407"/>
    </row>
    <row r="4" spans="1:8" ht="13.8">
      <c r="A4" s="405"/>
      <c r="B4" s="405"/>
      <c r="C4" s="405"/>
      <c r="D4" s="405"/>
      <c r="E4" s="9"/>
      <c r="F4" s="9"/>
      <c r="G4" s="9"/>
      <c r="H4" s="9"/>
    </row>
    <row r="5" spans="1:8" ht="13.8">
      <c r="A5" s="17" t="s">
        <v>4</v>
      </c>
      <c r="B5" s="18"/>
      <c r="C5" s="1"/>
      <c r="D5" s="12"/>
      <c r="E5" s="13"/>
      <c r="F5" s="14"/>
      <c r="G5" s="118"/>
      <c r="H5" s="6"/>
    </row>
    <row r="6" spans="1:8" ht="16.5" customHeight="1">
      <c r="A6" s="19" t="s">
        <v>116</v>
      </c>
      <c r="B6" s="19"/>
      <c r="C6" s="20"/>
      <c r="D6" s="21"/>
      <c r="E6" s="22"/>
      <c r="F6" s="23"/>
      <c r="G6" s="119"/>
      <c r="H6" s="120"/>
    </row>
    <row r="7" spans="1:8" ht="16.5" customHeight="1">
      <c r="A7" s="429" t="s">
        <v>20</v>
      </c>
      <c r="B7" s="429" t="s">
        <v>22</v>
      </c>
      <c r="C7" s="27" t="s">
        <v>21</v>
      </c>
      <c r="D7" s="411" t="s">
        <v>7</v>
      </c>
      <c r="E7" s="411" t="s">
        <v>24</v>
      </c>
      <c r="F7" s="432" t="s">
        <v>25</v>
      </c>
      <c r="G7" s="434" t="s">
        <v>26</v>
      </c>
      <c r="H7" s="414" t="s">
        <v>8</v>
      </c>
    </row>
    <row r="8" spans="1:8" ht="16.5" customHeight="1">
      <c r="A8" s="430"/>
      <c r="B8" s="430"/>
      <c r="C8" s="35" t="s">
        <v>65</v>
      </c>
      <c r="D8" s="431"/>
      <c r="E8" s="431"/>
      <c r="F8" s="433"/>
      <c r="G8" s="435"/>
      <c r="H8" s="428"/>
    </row>
    <row r="9" spans="1:8" ht="16.5" customHeight="1">
      <c r="A9" s="42"/>
      <c r="B9" s="42"/>
      <c r="C9" s="43" t="s">
        <v>27</v>
      </c>
      <c r="D9" s="409" t="s">
        <v>117</v>
      </c>
      <c r="G9" s="121"/>
    </row>
    <row r="10" spans="1:8" ht="16.5" customHeight="1">
      <c r="A10" s="39"/>
      <c r="B10" s="122"/>
      <c r="C10" s="43" t="s">
        <v>118</v>
      </c>
      <c r="D10" s="409"/>
      <c r="G10" s="121"/>
    </row>
    <row r="11" spans="1:8" ht="16.5" customHeight="1">
      <c r="A11" s="42"/>
      <c r="B11" s="42"/>
      <c r="C11" s="123"/>
      <c r="D11" s="124"/>
      <c r="E11" s="125"/>
      <c r="F11" s="126"/>
      <c r="G11" s="127"/>
      <c r="H11" s="128">
        <f>G11*F11</f>
        <v>0</v>
      </c>
    </row>
    <row r="12" spans="1:8" ht="16.5" customHeight="1">
      <c r="A12" s="42"/>
      <c r="B12" s="42"/>
      <c r="C12" s="129">
        <v>8.1999999999999993</v>
      </c>
      <c r="D12" s="130" t="s">
        <v>68</v>
      </c>
      <c r="E12" s="129"/>
      <c r="F12" s="131"/>
      <c r="G12" s="132"/>
      <c r="H12" s="133"/>
    </row>
    <row r="13" spans="1:8" ht="13.2">
      <c r="A13" s="42"/>
      <c r="B13" s="42"/>
      <c r="C13" s="123"/>
      <c r="D13" s="134"/>
      <c r="E13" s="123"/>
      <c r="F13" s="135"/>
      <c r="G13" s="136"/>
      <c r="H13" s="137"/>
    </row>
    <row r="14" spans="1:8" ht="14.4">
      <c r="A14" s="42"/>
      <c r="B14" s="42"/>
      <c r="C14" s="129" t="s">
        <v>119</v>
      </c>
      <c r="D14" s="130" t="s">
        <v>120</v>
      </c>
      <c r="E14" s="123"/>
      <c r="F14" s="138"/>
      <c r="G14" s="139"/>
      <c r="H14" s="137"/>
    </row>
    <row r="15" spans="1:8" ht="13.2">
      <c r="A15" s="42"/>
      <c r="B15" s="42"/>
      <c r="C15" s="123"/>
      <c r="D15" s="134"/>
      <c r="E15" s="123"/>
      <c r="F15" s="135"/>
      <c r="G15" s="136"/>
      <c r="H15" s="133"/>
    </row>
    <row r="16" spans="1:8" ht="16.5" customHeight="1">
      <c r="A16" s="42" t="s">
        <v>121</v>
      </c>
      <c r="B16" s="42"/>
      <c r="C16" s="123"/>
      <c r="D16" s="134" t="s">
        <v>122</v>
      </c>
      <c r="E16" s="123" t="s">
        <v>123</v>
      </c>
      <c r="F16" s="7">
        <f>10000*0.2*0.6</f>
        <v>1200</v>
      </c>
      <c r="G16" s="136"/>
      <c r="H16" s="140"/>
    </row>
    <row r="17" spans="1:8" ht="16.5" customHeight="1">
      <c r="A17" s="42" t="s">
        <v>124</v>
      </c>
      <c r="B17" s="42"/>
      <c r="C17" s="123"/>
      <c r="D17" s="134" t="s">
        <v>125</v>
      </c>
      <c r="E17" s="123" t="s">
        <v>123</v>
      </c>
      <c r="F17" s="7">
        <f>ROUNDUP(10000*(0.6*0.35-PI()*0.05*0.05/4),0)</f>
        <v>2081</v>
      </c>
      <c r="G17" s="136"/>
      <c r="H17" s="140"/>
    </row>
    <row r="18" spans="1:8" ht="16.5" customHeight="1">
      <c r="A18" s="42"/>
      <c r="B18" s="42"/>
      <c r="C18" s="123"/>
      <c r="D18" s="134"/>
      <c r="E18" s="123"/>
      <c r="F18" s="7"/>
      <c r="G18" s="136"/>
      <c r="H18" s="140"/>
    </row>
    <row r="19" spans="1:8" ht="16.5" customHeight="1">
      <c r="A19" s="42"/>
      <c r="B19" s="42"/>
      <c r="C19" s="123" t="s">
        <v>126</v>
      </c>
      <c r="D19" s="134" t="s">
        <v>127</v>
      </c>
      <c r="E19" s="123"/>
      <c r="F19" s="7"/>
      <c r="G19" s="136"/>
      <c r="H19" s="140"/>
    </row>
    <row r="20" spans="1:8" ht="16.5" customHeight="1">
      <c r="A20" s="42"/>
      <c r="B20" s="42"/>
      <c r="C20" s="123" t="s">
        <v>128</v>
      </c>
      <c r="D20" s="134" t="s">
        <v>129</v>
      </c>
      <c r="E20" s="123"/>
      <c r="F20" s="7"/>
      <c r="G20" s="136"/>
      <c r="H20" s="140"/>
    </row>
    <row r="21" spans="1:8" ht="16.5" customHeight="1">
      <c r="A21" s="42" t="s">
        <v>130</v>
      </c>
      <c r="B21" s="42"/>
      <c r="C21" s="123"/>
      <c r="D21" s="134" t="s">
        <v>131</v>
      </c>
      <c r="E21" s="123" t="s">
        <v>78</v>
      </c>
      <c r="F21" s="7">
        <v>20</v>
      </c>
      <c r="G21" s="136"/>
      <c r="H21" s="140"/>
    </row>
    <row r="22" spans="1:8" ht="16.5" customHeight="1">
      <c r="A22" s="42" t="s">
        <v>132</v>
      </c>
      <c r="B22" s="42"/>
      <c r="C22" s="123"/>
      <c r="D22" s="134" t="s">
        <v>133</v>
      </c>
      <c r="E22" s="123" t="s">
        <v>78</v>
      </c>
      <c r="F22" s="7">
        <v>20</v>
      </c>
      <c r="G22" s="136"/>
      <c r="H22" s="140"/>
    </row>
    <row r="23" spans="1:8" ht="16.5" customHeight="1">
      <c r="A23" s="42"/>
      <c r="B23" s="42"/>
      <c r="C23" s="134"/>
      <c r="D23" s="134"/>
      <c r="E23" s="141"/>
      <c r="F23" s="7"/>
      <c r="G23" s="136"/>
      <c r="H23" s="140"/>
    </row>
    <row r="24" spans="1:8" ht="13.8">
      <c r="A24" s="42"/>
      <c r="B24" s="42"/>
      <c r="C24" s="142"/>
      <c r="D24" s="143"/>
      <c r="E24" s="142"/>
      <c r="F24" s="7"/>
      <c r="G24" s="144"/>
      <c r="H24" s="140"/>
    </row>
    <row r="25" spans="1:8" ht="14.4">
      <c r="A25" s="42"/>
      <c r="B25" s="42"/>
      <c r="C25" s="145"/>
      <c r="D25" s="56"/>
      <c r="E25" s="145"/>
      <c r="F25" s="7"/>
      <c r="G25" s="146"/>
      <c r="H25" s="140"/>
    </row>
    <row r="26" spans="1:8" ht="14.4">
      <c r="A26" s="42"/>
      <c r="B26" s="42"/>
      <c r="C26" s="145"/>
      <c r="D26" s="56"/>
      <c r="E26" s="145"/>
      <c r="F26" s="7"/>
      <c r="G26" s="146"/>
      <c r="H26" s="140"/>
    </row>
    <row r="27" spans="1:8" ht="14.4">
      <c r="A27" s="42"/>
      <c r="B27" s="42"/>
      <c r="C27" s="145"/>
      <c r="D27" s="56"/>
      <c r="E27" s="145"/>
      <c r="F27" s="7"/>
      <c r="G27" s="146"/>
      <c r="H27" s="140"/>
    </row>
    <row r="28" spans="1:8" ht="14.4">
      <c r="A28" s="42"/>
      <c r="B28" s="42"/>
      <c r="C28" s="145"/>
      <c r="D28" s="56"/>
      <c r="E28" s="145"/>
      <c r="F28" s="7"/>
      <c r="G28" s="146"/>
      <c r="H28" s="140"/>
    </row>
    <row r="29" spans="1:8" ht="13.8">
      <c r="A29" s="42"/>
      <c r="B29" s="42"/>
      <c r="C29" s="142"/>
      <c r="D29" s="56"/>
      <c r="E29" s="57"/>
      <c r="F29" s="7"/>
      <c r="G29" s="147"/>
      <c r="H29" s="140"/>
    </row>
    <row r="39" spans="1:8" ht="13.2">
      <c r="A39" s="42"/>
      <c r="B39" s="42"/>
      <c r="C39" s="123"/>
      <c r="D39" s="148"/>
      <c r="E39" s="149"/>
      <c r="F39" s="150"/>
      <c r="G39" s="151"/>
      <c r="H39" s="140"/>
    </row>
    <row r="40" spans="1:8" ht="13.2">
      <c r="A40" s="42"/>
      <c r="B40" s="42"/>
      <c r="C40" s="123"/>
      <c r="D40" s="152"/>
      <c r="E40" s="153"/>
      <c r="F40" s="154"/>
      <c r="G40" s="155"/>
      <c r="H40" s="156"/>
    </row>
    <row r="41" spans="1:8" ht="13.2">
      <c r="A41" s="42"/>
      <c r="B41" s="42"/>
      <c r="C41" s="123"/>
      <c r="D41" s="148"/>
      <c r="E41" s="149"/>
      <c r="F41" s="150"/>
      <c r="G41" s="151"/>
      <c r="H41" s="140"/>
    </row>
    <row r="42" spans="1:8" ht="13.2">
      <c r="A42" s="42"/>
      <c r="B42" s="42"/>
      <c r="C42" s="123"/>
      <c r="D42" s="157"/>
      <c r="E42" s="149"/>
      <c r="F42" s="135"/>
      <c r="G42" s="151"/>
      <c r="H42" s="140"/>
    </row>
    <row r="43" spans="1:8" ht="13.2">
      <c r="A43" s="42"/>
      <c r="B43" s="42"/>
      <c r="C43" s="123"/>
      <c r="D43" s="157"/>
      <c r="E43" s="149"/>
      <c r="F43" s="135"/>
      <c r="G43" s="151"/>
      <c r="H43" s="140"/>
    </row>
    <row r="44" spans="1:8" ht="13.2">
      <c r="A44" s="42"/>
      <c r="B44" s="42"/>
      <c r="C44" s="123"/>
      <c r="D44" s="157"/>
      <c r="E44" s="149"/>
      <c r="F44" s="135"/>
      <c r="G44" s="151"/>
      <c r="H44" s="140"/>
    </row>
    <row r="45" spans="1:8" ht="13.2">
      <c r="A45" s="42"/>
      <c r="B45" s="42"/>
      <c r="C45" s="123"/>
      <c r="D45" s="157"/>
      <c r="E45" s="149"/>
      <c r="F45" s="135"/>
      <c r="G45" s="151"/>
      <c r="H45" s="140"/>
    </row>
    <row r="46" spans="1:8" ht="13.2">
      <c r="A46" s="42"/>
      <c r="B46" s="42"/>
      <c r="C46" s="123"/>
      <c r="D46" s="157"/>
      <c r="E46" s="149"/>
      <c r="F46" s="135"/>
      <c r="G46" s="151"/>
      <c r="H46" s="140"/>
    </row>
    <row r="47" spans="1:8" s="1" customFormat="1" ht="14.25" customHeight="1">
      <c r="A47" s="42"/>
      <c r="B47" s="42"/>
      <c r="C47" s="158"/>
      <c r="D47" s="157"/>
      <c r="E47" s="149"/>
      <c r="F47" s="135"/>
      <c r="G47" s="136"/>
      <c r="H47" s="140"/>
    </row>
    <row r="48" spans="1:8" s="1" customFormat="1" ht="14.25" customHeight="1">
      <c r="A48" s="42"/>
      <c r="B48" s="42"/>
      <c r="C48" s="159"/>
      <c r="D48" s="134"/>
      <c r="E48" s="123"/>
      <c r="F48" s="135"/>
      <c r="G48" s="136"/>
      <c r="H48" s="140"/>
    </row>
    <row r="49" spans="1:8" s="1" customFormat="1" ht="12" customHeight="1">
      <c r="A49" s="42"/>
      <c r="B49" s="160"/>
      <c r="C49" s="123"/>
      <c r="D49" s="161"/>
      <c r="E49" s="125"/>
      <c r="F49" s="162"/>
      <c r="G49" s="163"/>
      <c r="H49" s="164"/>
    </row>
    <row r="50" spans="1:8" s="1" customFormat="1" ht="9.9" customHeight="1">
      <c r="A50" s="69"/>
      <c r="B50" s="70"/>
      <c r="C50" s="70"/>
      <c r="D50" s="71"/>
      <c r="E50" s="99"/>
      <c r="F50" s="165"/>
      <c r="G50" s="166"/>
      <c r="H50" s="167"/>
    </row>
    <row r="51" spans="1:8" s="1" customFormat="1" ht="16.5" customHeight="1">
      <c r="A51" s="400" t="s">
        <v>79</v>
      </c>
      <c r="B51" s="401"/>
      <c r="C51" s="401"/>
      <c r="D51" s="401"/>
      <c r="E51" s="401"/>
      <c r="F51" s="401"/>
      <c r="G51" s="402"/>
      <c r="H51" s="168"/>
    </row>
    <row r="52" spans="1:8" s="1" customFormat="1" ht="9.9" customHeight="1">
      <c r="A52" s="76"/>
      <c r="B52" s="77"/>
      <c r="C52" s="77"/>
      <c r="D52" s="78"/>
      <c r="E52" s="169"/>
      <c r="F52" s="170"/>
      <c r="G52" s="171"/>
      <c r="H52" s="172"/>
    </row>
    <row r="53" spans="1:8" s="1" customFormat="1" ht="9.9" customHeight="1">
      <c r="A53" s="103"/>
      <c r="B53" s="103"/>
      <c r="C53" s="103"/>
      <c r="D53" s="104"/>
      <c r="E53" s="105"/>
      <c r="F53" s="106"/>
      <c r="G53" s="176"/>
      <c r="H53" s="378"/>
    </row>
    <row r="54" spans="1:8" s="1" customFormat="1" ht="16.5" customHeight="1">
      <c r="A54" s="401"/>
      <c r="B54" s="401"/>
      <c r="C54" s="401"/>
      <c r="D54" s="401"/>
      <c r="E54" s="401"/>
      <c r="F54" s="401"/>
      <c r="G54" s="401"/>
      <c r="H54" s="379"/>
    </row>
    <row r="55" spans="1:8" s="1" customFormat="1" ht="9.9" customHeight="1">
      <c r="A55" s="103"/>
      <c r="B55" s="103"/>
      <c r="C55" s="103"/>
      <c r="D55" s="104"/>
      <c r="E55" s="105"/>
      <c r="F55" s="108"/>
      <c r="G55" s="176"/>
      <c r="H55" s="380"/>
    </row>
    <row r="56" spans="1:8" s="1" customFormat="1" ht="16.5" customHeight="1">
      <c r="A56" s="105"/>
      <c r="B56" s="105"/>
      <c r="C56" s="113"/>
      <c r="D56" s="112"/>
      <c r="E56" s="178"/>
      <c r="F56" s="108"/>
      <c r="G56" s="176"/>
      <c r="H56" s="109"/>
    </row>
    <row r="57" spans="1:8" s="10" customFormat="1" ht="16.5" customHeight="1">
      <c r="A57" s="381"/>
      <c r="B57" s="381"/>
      <c r="C57" s="382"/>
      <c r="D57" s="174"/>
      <c r="E57" s="371"/>
      <c r="F57" s="383"/>
      <c r="G57" s="384"/>
      <c r="H57" s="385"/>
    </row>
    <row r="58" spans="1:8" s="1" customFormat="1" ht="16.5" customHeight="1">
      <c r="A58" s="177"/>
      <c r="B58" s="177"/>
      <c r="C58" s="113"/>
      <c r="D58" s="115"/>
      <c r="E58" s="113"/>
      <c r="F58" s="383"/>
      <c r="G58" s="201"/>
      <c r="H58" s="386"/>
    </row>
    <row r="59" spans="1:8" s="1" customFormat="1" ht="16.5" customHeight="1">
      <c r="A59" s="387"/>
      <c r="B59" s="177"/>
      <c r="C59" s="113"/>
      <c r="D59" s="388"/>
      <c r="E59" s="111"/>
      <c r="F59" s="389"/>
      <c r="G59" s="201"/>
      <c r="H59" s="390"/>
    </row>
    <row r="60" spans="1:8" s="1" customFormat="1" ht="16.5" customHeight="1">
      <c r="A60" s="387"/>
      <c r="B60" s="177"/>
      <c r="C60" s="113"/>
      <c r="D60" s="388"/>
      <c r="E60" s="111"/>
      <c r="F60" s="389"/>
      <c r="G60" s="201"/>
      <c r="H60" s="390"/>
    </row>
    <row r="61" spans="1:8" s="1" customFormat="1" ht="16.5" customHeight="1">
      <c r="A61" s="387"/>
      <c r="B61" s="177"/>
      <c r="C61" s="113"/>
      <c r="D61" s="391"/>
      <c r="E61" s="111"/>
      <c r="F61" s="389"/>
      <c r="G61" s="201"/>
      <c r="H61" s="390"/>
    </row>
    <row r="62" spans="1:8" s="1" customFormat="1" ht="16.5" customHeight="1">
      <c r="A62" s="387"/>
      <c r="B62" s="177"/>
      <c r="C62" s="113"/>
      <c r="D62" s="388"/>
      <c r="E62" s="111"/>
      <c r="F62" s="392"/>
      <c r="G62" s="201"/>
      <c r="H62" s="390"/>
    </row>
    <row r="63" spans="1:8" s="1" customFormat="1" ht="16.5" customHeight="1">
      <c r="A63" s="387"/>
      <c r="B63" s="177"/>
      <c r="C63" s="113"/>
      <c r="D63" s="393"/>
      <c r="E63" s="111"/>
      <c r="F63" s="392"/>
      <c r="G63" s="201"/>
      <c r="H63" s="390"/>
    </row>
    <row r="64" spans="1:8" s="1" customFormat="1" ht="16.5" customHeight="1">
      <c r="A64" s="387"/>
      <c r="B64" s="177"/>
      <c r="C64" s="113"/>
      <c r="D64" s="394"/>
      <c r="E64" s="111"/>
      <c r="F64" s="392"/>
      <c r="G64" s="201"/>
      <c r="H64" s="390"/>
    </row>
    <row r="65" spans="1:8" s="1" customFormat="1" ht="16.5" customHeight="1">
      <c r="A65" s="387"/>
    </row>
    <row r="66" spans="1:8" s="1" customFormat="1" ht="16.5" customHeight="1">
      <c r="A66" s="387"/>
    </row>
    <row r="67" spans="1:8" s="1" customFormat="1" ht="16.5" customHeight="1">
      <c r="A67" s="387"/>
    </row>
    <row r="68" spans="1:8" s="1" customFormat="1" ht="16.5" customHeight="1">
      <c r="A68" s="387"/>
    </row>
    <row r="69" spans="1:8" s="1" customFormat="1" ht="16.5" customHeight="1">
      <c r="A69" s="387"/>
    </row>
    <row r="70" spans="1:8" s="1" customFormat="1" ht="16.5" customHeight="1">
      <c r="A70" s="387"/>
    </row>
    <row r="71" spans="1:8" s="10" customFormat="1" ht="16.5" customHeight="1">
      <c r="A71" s="395"/>
    </row>
    <row r="72" spans="1:8" ht="16.5" customHeight="1">
      <c r="A72" s="1"/>
      <c r="B72" s="1"/>
      <c r="C72" s="7"/>
      <c r="D72" s="1"/>
      <c r="E72" s="7"/>
      <c r="F72" s="374"/>
      <c r="G72" s="64"/>
      <c r="H72" s="6"/>
    </row>
    <row r="73" spans="1:8" ht="16.5" customHeight="1">
      <c r="A73" s="1"/>
      <c r="B73" s="1"/>
      <c r="C73" s="7"/>
      <c r="D73" s="1"/>
      <c r="E73" s="7"/>
      <c r="F73" s="374"/>
      <c r="G73" s="64"/>
      <c r="H73" s="6"/>
    </row>
    <row r="74" spans="1:8" ht="16.5" customHeight="1">
      <c r="A74" s="1"/>
      <c r="B74" s="1"/>
      <c r="C74" s="7"/>
      <c r="D74" s="1"/>
      <c r="E74" s="7"/>
      <c r="F74" s="374"/>
      <c r="G74" s="64"/>
      <c r="H74" s="6"/>
    </row>
    <row r="75" spans="1:8" ht="16.5" customHeight="1">
      <c r="A75" s="1"/>
      <c r="B75" s="1"/>
      <c r="C75" s="7"/>
      <c r="D75" s="1"/>
      <c r="E75" s="7"/>
      <c r="F75" s="374"/>
      <c r="G75" s="64"/>
      <c r="H75" s="6"/>
    </row>
    <row r="76" spans="1:8" ht="16.5" customHeight="1">
      <c r="A76" s="1"/>
      <c r="B76" s="1"/>
      <c r="C76" s="7"/>
      <c r="D76" s="1"/>
      <c r="E76" s="7"/>
      <c r="F76" s="374"/>
      <c r="G76" s="64"/>
      <c r="H76" s="6"/>
    </row>
    <row r="77" spans="1:8" ht="16.5" customHeight="1">
      <c r="A77" s="1"/>
      <c r="B77" s="1"/>
      <c r="C77" s="7"/>
      <c r="D77" s="1"/>
      <c r="E77" s="7"/>
      <c r="F77" s="374"/>
      <c r="G77" s="64"/>
      <c r="H77" s="6"/>
    </row>
    <row r="78" spans="1:8" ht="16.5" customHeight="1">
      <c r="A78" s="1"/>
      <c r="B78" s="1"/>
      <c r="C78" s="7"/>
      <c r="D78" s="1"/>
      <c r="E78" s="7"/>
      <c r="F78" s="374"/>
      <c r="G78" s="64"/>
      <c r="H78" s="6"/>
    </row>
    <row r="79" spans="1:8" ht="16.5" customHeight="1">
      <c r="A79" s="1"/>
      <c r="B79" s="1"/>
      <c r="C79" s="7"/>
      <c r="D79" s="1"/>
      <c r="E79" s="7"/>
      <c r="F79" s="374"/>
      <c r="G79" s="64"/>
      <c r="H79" s="6"/>
    </row>
    <row r="80" spans="1:8" ht="16.5" customHeight="1">
      <c r="A80" s="1"/>
      <c r="B80" s="1"/>
      <c r="C80" s="7"/>
      <c r="D80" s="1"/>
      <c r="E80" s="7"/>
      <c r="F80" s="374"/>
      <c r="G80" s="64"/>
      <c r="H80" s="6"/>
    </row>
    <row r="81" spans="1:8" ht="16.5" customHeight="1">
      <c r="A81" s="1"/>
      <c r="B81" s="1"/>
      <c r="C81" s="7"/>
      <c r="D81" s="1"/>
      <c r="E81" s="7"/>
      <c r="F81" s="374"/>
      <c r="G81" s="64"/>
      <c r="H81" s="6"/>
    </row>
    <row r="82" spans="1:8" ht="16.5" customHeight="1">
      <c r="A82" s="1"/>
      <c r="B82" s="1"/>
      <c r="C82" s="7"/>
      <c r="D82" s="1"/>
      <c r="E82" s="7"/>
      <c r="F82" s="374"/>
      <c r="G82" s="64"/>
      <c r="H82" s="6"/>
    </row>
    <row r="83" spans="1:8" ht="16.5" customHeight="1">
      <c r="A83" s="1"/>
      <c r="B83" s="1"/>
      <c r="C83" s="7"/>
      <c r="D83" s="1"/>
      <c r="E83" s="7"/>
      <c r="F83" s="374"/>
      <c r="G83" s="64"/>
      <c r="H83" s="6"/>
    </row>
    <row r="84" spans="1:8" ht="16.5" customHeight="1">
      <c r="A84" s="1"/>
      <c r="B84" s="1"/>
      <c r="C84" s="7"/>
      <c r="D84" s="1"/>
      <c r="E84" s="7"/>
      <c r="F84" s="374"/>
      <c r="G84" s="64"/>
      <c r="H84" s="6"/>
    </row>
    <row r="85" spans="1:8" ht="16.5" customHeight="1">
      <c r="A85" s="1"/>
      <c r="B85" s="1"/>
      <c r="C85" s="7"/>
      <c r="D85" s="1"/>
      <c r="E85" s="7"/>
      <c r="F85" s="374"/>
      <c r="G85" s="64"/>
      <c r="H85" s="6"/>
    </row>
    <row r="86" spans="1:8" ht="16.5" customHeight="1">
      <c r="A86" s="1"/>
      <c r="B86" s="1"/>
      <c r="C86" s="7"/>
      <c r="D86" s="1"/>
      <c r="E86" s="7"/>
      <c r="F86" s="374"/>
      <c r="G86" s="64"/>
      <c r="H86" s="6"/>
    </row>
    <row r="87" spans="1:8" ht="16.5" customHeight="1">
      <c r="A87" s="1"/>
      <c r="B87" s="1"/>
      <c r="C87" s="7"/>
      <c r="D87" s="1"/>
      <c r="E87" s="7"/>
      <c r="F87" s="374"/>
      <c r="G87" s="64"/>
      <c r="H87" s="6"/>
    </row>
    <row r="88" spans="1:8" ht="16.5" customHeight="1">
      <c r="A88" s="1"/>
      <c r="B88" s="1"/>
      <c r="C88" s="7"/>
      <c r="D88" s="1"/>
      <c r="E88" s="7"/>
      <c r="F88" s="374"/>
      <c r="G88" s="64"/>
      <c r="H88" s="6"/>
    </row>
    <row r="89" spans="1:8" ht="16.5" customHeight="1">
      <c r="A89" s="1"/>
      <c r="B89" s="1"/>
      <c r="C89" s="7"/>
      <c r="D89" s="1"/>
      <c r="E89" s="7"/>
      <c r="F89" s="374"/>
      <c r="G89" s="64"/>
      <c r="H89" s="6"/>
    </row>
    <row r="90" spans="1:8" ht="16.5" customHeight="1">
      <c r="A90" s="1"/>
      <c r="B90" s="1"/>
      <c r="C90" s="7"/>
      <c r="D90" s="1"/>
      <c r="E90" s="7"/>
      <c r="F90" s="374"/>
      <c r="G90" s="64"/>
      <c r="H90" s="6"/>
    </row>
    <row r="91" spans="1:8" ht="16.5" customHeight="1">
      <c r="A91" s="1"/>
      <c r="B91" s="1"/>
      <c r="C91" s="7"/>
      <c r="D91" s="1"/>
      <c r="E91" s="7"/>
      <c r="F91" s="374"/>
      <c r="G91" s="64"/>
      <c r="H91" s="6"/>
    </row>
    <row r="92" spans="1:8" ht="16.5" customHeight="1">
      <c r="A92" s="1"/>
      <c r="B92" s="1"/>
      <c r="C92" s="7"/>
      <c r="D92" s="1"/>
      <c r="E92" s="7"/>
      <c r="F92" s="374"/>
      <c r="G92" s="64"/>
      <c r="H92" s="6"/>
    </row>
    <row r="93" spans="1:8" ht="16.5" customHeight="1">
      <c r="A93" s="1"/>
      <c r="B93" s="1"/>
      <c r="C93" s="7"/>
      <c r="D93" s="1"/>
      <c r="E93" s="7"/>
      <c r="F93" s="374"/>
      <c r="G93" s="64"/>
      <c r="H93" s="6"/>
    </row>
    <row r="94" spans="1:8" ht="16.5" customHeight="1">
      <c r="A94" s="1"/>
      <c r="B94" s="1"/>
      <c r="C94" s="7"/>
      <c r="D94" s="1"/>
      <c r="E94" s="7"/>
      <c r="F94" s="374"/>
      <c r="G94" s="64"/>
      <c r="H94" s="6"/>
    </row>
    <row r="95" spans="1:8" ht="16.5" customHeight="1">
      <c r="A95" s="1"/>
      <c r="B95" s="1"/>
      <c r="C95" s="7"/>
      <c r="D95" s="1"/>
      <c r="E95" s="7"/>
      <c r="F95" s="374"/>
      <c r="G95" s="64"/>
      <c r="H95" s="6"/>
    </row>
    <row r="96" spans="1:8" ht="16.5" customHeight="1">
      <c r="A96" s="1"/>
      <c r="B96" s="1"/>
      <c r="C96" s="7"/>
      <c r="D96" s="1"/>
      <c r="E96" s="7"/>
      <c r="F96" s="374"/>
      <c r="G96" s="64"/>
      <c r="H96" s="6"/>
    </row>
    <row r="97" spans="1:8" ht="16.5" customHeight="1">
      <c r="A97" s="1"/>
      <c r="B97" s="1"/>
      <c r="C97" s="7"/>
      <c r="D97" s="1"/>
      <c r="E97" s="7"/>
      <c r="F97" s="374"/>
      <c r="G97" s="64"/>
      <c r="H97" s="6"/>
    </row>
    <row r="98" spans="1:8" ht="16.5" customHeight="1">
      <c r="A98" s="1"/>
      <c r="B98" s="1"/>
      <c r="C98" s="7"/>
      <c r="D98" s="1"/>
      <c r="E98" s="7"/>
      <c r="F98" s="374"/>
      <c r="G98" s="64"/>
      <c r="H98" s="6"/>
    </row>
    <row r="99" spans="1:8" ht="16.5" customHeight="1">
      <c r="A99" s="1"/>
      <c r="B99" s="1"/>
      <c r="C99" s="7"/>
      <c r="D99" s="1"/>
      <c r="E99" s="7"/>
      <c r="F99" s="374"/>
      <c r="G99" s="64"/>
      <c r="H99" s="6"/>
    </row>
    <row r="100" spans="1:8" ht="16.5" customHeight="1">
      <c r="A100" s="1"/>
      <c r="B100" s="1"/>
      <c r="C100" s="7"/>
      <c r="D100" s="1"/>
      <c r="E100" s="7"/>
      <c r="F100" s="374"/>
      <c r="G100" s="64"/>
      <c r="H100" s="6"/>
    </row>
    <row r="101" spans="1:8" s="7" customFormat="1" ht="16.5" customHeight="1">
      <c r="A101" s="401" t="s">
        <v>135</v>
      </c>
      <c r="B101" s="401"/>
      <c r="C101" s="401"/>
      <c r="D101" s="401"/>
      <c r="E101" s="401"/>
      <c r="F101" s="401"/>
      <c r="G101" s="401"/>
      <c r="H101" s="396">
        <f>SUM(H53:H99)</f>
        <v>0</v>
      </c>
    </row>
    <row r="203" spans="1:7" s="1" customFormat="1" ht="16.5" customHeight="1">
      <c r="A203" s="401"/>
      <c r="B203" s="401"/>
      <c r="C203" s="401"/>
      <c r="D203" s="401"/>
      <c r="E203" s="401"/>
      <c r="F203" s="401"/>
      <c r="G203" s="401"/>
    </row>
    <row r="204" spans="1:7" s="1" customFormat="1" ht="16.5" customHeight="1">
      <c r="A204" s="103"/>
      <c r="B204" s="103"/>
      <c r="C204" s="103"/>
      <c r="D204" s="104"/>
      <c r="E204" s="105"/>
      <c r="F204" s="106"/>
      <c r="G204" s="176"/>
    </row>
    <row r="205" spans="1:7" s="1" customFormat="1" ht="16.5" customHeight="1">
      <c r="A205" s="103"/>
      <c r="B205" s="103"/>
      <c r="C205" s="103"/>
      <c r="D205" s="104"/>
      <c r="E205" s="105"/>
      <c r="F205" s="106"/>
      <c r="G205" s="176"/>
    </row>
    <row r="206" spans="1:7" s="1" customFormat="1" ht="16.5" customHeight="1">
      <c r="A206" s="401"/>
      <c r="B206" s="401"/>
      <c r="C206" s="401"/>
      <c r="D206" s="401"/>
      <c r="E206" s="401"/>
      <c r="F206" s="401"/>
      <c r="G206" s="401"/>
    </row>
    <row r="247" spans="1:9" s="1" customFormat="1" ht="16.5" customHeight="1">
      <c r="A247" s="177"/>
      <c r="B247" s="177"/>
      <c r="C247" s="111"/>
      <c r="D247" s="112"/>
      <c r="E247" s="113"/>
      <c r="F247" s="14"/>
      <c r="G247" s="118"/>
      <c r="H247" s="114"/>
    </row>
    <row r="248" spans="1:9" s="1" customFormat="1" ht="16.5" customHeight="1">
      <c r="A248" s="177"/>
      <c r="B248" s="177"/>
      <c r="C248" s="113"/>
      <c r="D248" s="12"/>
      <c r="E248" s="178"/>
      <c r="F248" s="108"/>
      <c r="G248" s="118"/>
      <c r="H248" s="114"/>
    </row>
    <row r="249" spans="1:9" s="1" customFormat="1" ht="16.5" customHeight="1">
      <c r="A249" s="177"/>
      <c r="B249" s="177"/>
      <c r="C249" s="111"/>
      <c r="D249" s="112"/>
      <c r="E249" s="113"/>
      <c r="F249" s="14"/>
      <c r="G249" s="118"/>
      <c r="H249" s="114"/>
      <c r="I249" s="107"/>
    </row>
    <row r="250" spans="1:9" s="1" customFormat="1" ht="16.5" customHeight="1">
      <c r="A250" s="177"/>
      <c r="B250" s="177"/>
      <c r="C250" s="111"/>
      <c r="D250" s="115"/>
      <c r="E250" s="113"/>
      <c r="F250" s="14"/>
      <c r="G250" s="118"/>
      <c r="H250" s="114"/>
      <c r="I250" s="107"/>
    </row>
    <row r="251" spans="1:9" s="1" customFormat="1" ht="16.5" customHeight="1">
      <c r="A251" s="103"/>
      <c r="B251" s="103"/>
      <c r="C251" s="103"/>
      <c r="D251" s="104"/>
      <c r="E251" s="105"/>
      <c r="F251" s="108"/>
      <c r="G251" s="176"/>
      <c r="H251" s="109"/>
      <c r="I251" s="107"/>
    </row>
    <row r="252" spans="1:9" s="1" customFormat="1" ht="16.5" customHeight="1">
      <c r="A252" s="401"/>
      <c r="B252" s="401"/>
      <c r="C252" s="401"/>
      <c r="D252" s="401"/>
      <c r="E252" s="401"/>
      <c r="F252" s="401"/>
      <c r="G252" s="401"/>
      <c r="H252" s="109"/>
      <c r="I252" s="107"/>
    </row>
    <row r="259" spans="4:4" s="1" customFormat="1" ht="16.5" customHeight="1">
      <c r="D259" s="410"/>
    </row>
    <row r="260" spans="4:4" s="1" customFormat="1" ht="16.5" customHeight="1">
      <c r="D260" s="410"/>
    </row>
    <row r="261" spans="4:4" s="1" customFormat="1" ht="16.5" customHeight="1">
      <c r="D261" s="115"/>
    </row>
    <row r="262" spans="4:4" s="1" customFormat="1" ht="16.5" customHeight="1">
      <c r="D262" s="112"/>
    </row>
    <row r="263" spans="4:4" s="1" customFormat="1" ht="16.5" customHeight="1">
      <c r="D263" s="112"/>
    </row>
    <row r="264" spans="4:4" s="1" customFormat="1" ht="16.5" customHeight="1">
      <c r="D264" s="112"/>
    </row>
    <row r="265" spans="4:4" s="1" customFormat="1" ht="16.5" customHeight="1">
      <c r="D265" s="112"/>
    </row>
    <row r="266" spans="4:4" s="1" customFormat="1" ht="16.5" customHeight="1">
      <c r="D266" s="410"/>
    </row>
    <row r="267" spans="4:4" s="1" customFormat="1" ht="16.5" customHeight="1">
      <c r="D267" s="410"/>
    </row>
    <row r="275" spans="4:4" s="1" customFormat="1" ht="16.5" customHeight="1">
      <c r="D275" s="410"/>
    </row>
    <row r="276" spans="4:4" s="1" customFormat="1" ht="16.5" customHeight="1">
      <c r="D276" s="410"/>
    </row>
    <row r="291" spans="1:1" s="1" customFormat="1" ht="16.5" customHeight="1">
      <c r="A291" s="408"/>
    </row>
    <row r="292" spans="1:1" s="1" customFormat="1" ht="16.5" customHeight="1">
      <c r="A292" s="408"/>
    </row>
    <row r="293" spans="1:1" s="1" customFormat="1" ht="16.5" customHeight="1">
      <c r="A293" s="408"/>
    </row>
    <row r="370" spans="1:1" s="1" customFormat="1" ht="16.5" customHeight="1">
      <c r="A370" s="408"/>
    </row>
    <row r="371" spans="1:1" s="1" customFormat="1" ht="16.5" customHeight="1">
      <c r="A371" s="408"/>
    </row>
    <row r="372" spans="1:1" s="1" customFormat="1" ht="16.5" customHeight="1">
      <c r="A372" s="408"/>
    </row>
  </sheetData>
  <mergeCells count="23">
    <mergeCell ref="A3:D4"/>
    <mergeCell ref="E3:H3"/>
    <mergeCell ref="A7:A8"/>
    <mergeCell ref="A291:A293"/>
    <mergeCell ref="E7:E8"/>
    <mergeCell ref="F7:F8"/>
    <mergeCell ref="G7:G8"/>
    <mergeCell ref="E1:H1"/>
    <mergeCell ref="E2:H2"/>
    <mergeCell ref="A370:A372"/>
    <mergeCell ref="B7:B8"/>
    <mergeCell ref="D7:D8"/>
    <mergeCell ref="D9:D10"/>
    <mergeCell ref="D259:D260"/>
    <mergeCell ref="D266:D267"/>
    <mergeCell ref="D275:D276"/>
    <mergeCell ref="A51:G51"/>
    <mergeCell ref="A54:G54"/>
    <mergeCell ref="A101:G101"/>
    <mergeCell ref="A203:G203"/>
    <mergeCell ref="A206:G206"/>
    <mergeCell ref="H7:H8"/>
    <mergeCell ref="A252:G252"/>
  </mergeCells>
  <pageMargins left="0.70866141732283505" right="0.70866141732283505" top="0.74803149606299202" bottom="0.74803149606299202" header="0.31496062992126" footer="0.31496062992126"/>
  <pageSetup paperSize="9" scale="80" fitToHeight="0" orientation="portrait" r:id="rId1"/>
  <headerFooter>
    <oddFooter>&amp;RPipeline Bedding</oddFooter>
  </headerFooter>
  <rowBreaks count="3" manualBreakCount="3">
    <brk id="102" max="8" man="1"/>
    <brk id="153" max="8" man="1"/>
    <brk id="20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9FFCC"/>
  </sheetPr>
  <dimension ref="A1:AP108"/>
  <sheetViews>
    <sheetView showZeros="0" view="pageBreakPreview" topLeftCell="A19" zoomScaleNormal="100" workbookViewId="0">
      <selection activeCell="F23" sqref="F23"/>
    </sheetView>
  </sheetViews>
  <sheetFormatPr defaultColWidth="9.109375" defaultRowHeight="16.5" customHeight="1"/>
  <cols>
    <col min="1" max="1" width="6.109375" style="1" customWidth="1"/>
    <col min="2" max="2" width="2.6640625" style="1" customWidth="1"/>
    <col min="3" max="3" width="7.5546875" style="7" customWidth="1"/>
    <col min="4" max="4" width="46" style="1" customWidth="1"/>
    <col min="5" max="5" width="6.44140625" style="7" customWidth="1"/>
    <col min="6" max="6" width="6.6640625" style="374" customWidth="1"/>
    <col min="7" max="7" width="14.109375" style="375" customWidth="1"/>
    <col min="8" max="8" width="17.88671875" style="375" customWidth="1"/>
    <col min="9" max="9" width="11.5546875" style="6" hidden="1" customWidth="1"/>
    <col min="10" max="10" width="9.109375" style="7"/>
    <col min="11" max="11" width="9.109375" style="1"/>
    <col min="12" max="12" width="17.44140625" style="1" customWidth="1"/>
    <col min="13" max="42" width="9.109375" style="1"/>
    <col min="43" max="16384" width="9.109375" style="8"/>
  </cols>
  <sheetData>
    <row r="1" spans="1:9" ht="16.5" customHeight="1">
      <c r="A1" s="9" t="s">
        <v>0</v>
      </c>
      <c r="B1" s="10"/>
      <c r="C1" s="11"/>
      <c r="D1" s="12"/>
      <c r="E1" s="399" t="s">
        <v>1</v>
      </c>
      <c r="F1" s="399"/>
      <c r="G1" s="399"/>
      <c r="H1" s="399"/>
    </row>
    <row r="2" spans="1:9" ht="16.5" customHeight="1">
      <c r="A2" s="9" t="str">
        <f>'FINAL SUMMARY PAGE'!A2</f>
        <v>CONTRACT NUMBER: HGDM HGDM 886/HGDM/2025</v>
      </c>
      <c r="B2" s="10"/>
      <c r="C2" s="1"/>
      <c r="D2" s="12"/>
      <c r="E2" s="406" t="s">
        <v>183</v>
      </c>
      <c r="F2" s="406"/>
      <c r="G2" s="406"/>
      <c r="H2" s="406"/>
    </row>
    <row r="3" spans="1:9" ht="16.5" customHeight="1">
      <c r="A3" s="405" t="s">
        <v>3</v>
      </c>
      <c r="B3" s="405"/>
      <c r="C3" s="405"/>
      <c r="D3" s="405"/>
      <c r="E3" s="407" t="s">
        <v>182</v>
      </c>
      <c r="F3" s="407"/>
      <c r="G3" s="407"/>
      <c r="H3" s="407"/>
    </row>
    <row r="4" spans="1:9" ht="13.8">
      <c r="A4" s="405"/>
      <c r="B4" s="405"/>
      <c r="C4" s="405"/>
      <c r="D4" s="405"/>
      <c r="E4" s="368"/>
      <c r="F4" s="368"/>
      <c r="G4" s="368"/>
      <c r="H4" s="368"/>
    </row>
    <row r="5" spans="1:9" ht="16.5" customHeight="1">
      <c r="A5" s="17" t="s">
        <v>4</v>
      </c>
      <c r="B5" s="18"/>
      <c r="C5" s="1"/>
      <c r="D5" s="12"/>
      <c r="E5" s="13"/>
      <c r="F5" s="14"/>
      <c r="G5" s="15"/>
      <c r="H5" s="16"/>
    </row>
    <row r="6" spans="1:9" ht="16.5" customHeight="1">
      <c r="A6" s="19" t="s">
        <v>136</v>
      </c>
      <c r="B6" s="19"/>
      <c r="C6" s="20"/>
      <c r="D6" s="21"/>
      <c r="E6" s="22"/>
      <c r="F6" s="23"/>
      <c r="G6" s="24"/>
      <c r="H6" s="25"/>
    </row>
    <row r="7" spans="1:9" ht="16.5" customHeight="1">
      <c r="A7" s="436" t="s">
        <v>20</v>
      </c>
      <c r="B7" s="26"/>
      <c r="C7" s="27" t="s">
        <v>21</v>
      </c>
      <c r="D7" s="28"/>
      <c r="E7" s="29"/>
      <c r="F7" s="30"/>
      <c r="G7" s="31"/>
      <c r="H7" s="32"/>
      <c r="I7" s="33"/>
    </row>
    <row r="8" spans="1:9" ht="16.5" customHeight="1">
      <c r="A8" s="436"/>
      <c r="B8" s="26" t="s">
        <v>22</v>
      </c>
      <c r="C8" s="29" t="s">
        <v>65</v>
      </c>
      <c r="D8" s="28" t="s">
        <v>7</v>
      </c>
      <c r="E8" s="29" t="s">
        <v>24</v>
      </c>
      <c r="F8" s="30" t="s">
        <v>25</v>
      </c>
      <c r="G8" s="31" t="s">
        <v>26</v>
      </c>
      <c r="H8" s="31" t="s">
        <v>8</v>
      </c>
      <c r="I8" s="30" t="s">
        <v>137</v>
      </c>
    </row>
    <row r="9" spans="1:9" ht="16.5" customHeight="1">
      <c r="A9" s="437"/>
      <c r="B9" s="34"/>
      <c r="C9" s="35"/>
      <c r="D9" s="36"/>
      <c r="E9" s="35"/>
      <c r="F9" s="37"/>
      <c r="G9" s="38"/>
      <c r="H9" s="38"/>
      <c r="I9" s="37" t="s">
        <v>138</v>
      </c>
    </row>
    <row r="10" spans="1:9" ht="13.2">
      <c r="A10" s="39"/>
      <c r="B10" s="39"/>
      <c r="C10" s="2"/>
      <c r="D10" s="40"/>
      <c r="E10" s="2"/>
      <c r="F10" s="4"/>
      <c r="G10" s="5"/>
      <c r="H10" s="5"/>
      <c r="I10" s="41"/>
    </row>
    <row r="11" spans="1:9" ht="16.5" customHeight="1">
      <c r="A11" s="42"/>
      <c r="B11" s="42"/>
      <c r="C11" s="43" t="s">
        <v>27</v>
      </c>
      <c r="D11" s="409" t="s">
        <v>139</v>
      </c>
      <c r="E11" s="2"/>
      <c r="F11" s="4"/>
      <c r="G11" s="5"/>
      <c r="H11" s="5"/>
      <c r="I11" s="44"/>
    </row>
    <row r="12" spans="1:9" ht="16.5" customHeight="1">
      <c r="A12" s="39"/>
      <c r="B12" s="39"/>
      <c r="C12" s="43" t="s">
        <v>140</v>
      </c>
      <c r="D12" s="409"/>
      <c r="E12" s="2"/>
      <c r="F12" s="4"/>
      <c r="G12" s="5"/>
      <c r="H12" s="5"/>
      <c r="I12" s="44"/>
    </row>
    <row r="13" spans="1:9" ht="13.8">
      <c r="A13" s="42"/>
      <c r="B13" s="45"/>
      <c r="C13" s="46"/>
      <c r="D13" s="47"/>
      <c r="E13" s="48"/>
      <c r="F13" s="48"/>
      <c r="G13" s="49"/>
      <c r="H13" s="50"/>
      <c r="I13" s="51"/>
    </row>
    <row r="14" spans="1:9" ht="13.8">
      <c r="A14" s="42"/>
      <c r="B14" s="42"/>
      <c r="C14" s="52"/>
      <c r="D14" s="53" t="s">
        <v>141</v>
      </c>
      <c r="E14" s="48"/>
      <c r="F14" s="48"/>
      <c r="G14" s="50"/>
      <c r="H14" s="50"/>
      <c r="I14" s="54"/>
    </row>
    <row r="15" spans="1:9" ht="13.2">
      <c r="A15" s="42"/>
      <c r="B15" s="45"/>
      <c r="C15" s="55"/>
      <c r="D15" s="56"/>
      <c r="E15" s="57"/>
      <c r="F15" s="58"/>
      <c r="G15" s="59"/>
      <c r="H15" s="60"/>
      <c r="I15" s="61"/>
    </row>
    <row r="16" spans="1:9" ht="41.4">
      <c r="A16" s="42"/>
      <c r="B16" s="42"/>
      <c r="C16" s="62" t="s">
        <v>119</v>
      </c>
      <c r="D16" s="63" t="s">
        <v>142</v>
      </c>
      <c r="E16" s="48"/>
      <c r="F16" s="48"/>
      <c r="G16" s="50"/>
      <c r="H16" s="50"/>
      <c r="I16" s="54"/>
    </row>
    <row r="17" spans="1:12" ht="13.8">
      <c r="A17" s="42"/>
      <c r="B17" s="42"/>
      <c r="C17" s="46"/>
      <c r="D17" s="47"/>
      <c r="E17" s="48"/>
      <c r="F17" s="48"/>
      <c r="G17" s="49"/>
      <c r="H17" s="50"/>
      <c r="I17" s="61"/>
      <c r="L17" s="64"/>
    </row>
    <row r="18" spans="1:12" s="1" customFormat="1" ht="13.8">
      <c r="A18" s="42" t="s">
        <v>143</v>
      </c>
      <c r="B18" s="42"/>
      <c r="C18" s="46"/>
      <c r="D18" s="47" t="s">
        <v>144</v>
      </c>
      <c r="E18" s="48" t="s">
        <v>74</v>
      </c>
      <c r="F18" s="65">
        <f>1275+1275</f>
        <v>2550</v>
      </c>
      <c r="G18" s="50"/>
      <c r="H18" s="50"/>
      <c r="I18" s="61"/>
      <c r="J18" s="7"/>
      <c r="L18" s="64"/>
    </row>
    <row r="19" spans="1:12" s="1" customFormat="1" ht="13.8">
      <c r="A19" s="42" t="s">
        <v>145</v>
      </c>
      <c r="B19" s="42"/>
      <c r="C19" s="46"/>
      <c r="D19" s="47" t="s">
        <v>146</v>
      </c>
      <c r="E19" s="48" t="s">
        <v>74</v>
      </c>
      <c r="F19" s="65">
        <f>3680+3680</f>
        <v>7360</v>
      </c>
      <c r="G19" s="50"/>
      <c r="H19" s="50"/>
      <c r="I19" s="61"/>
      <c r="J19" s="7"/>
      <c r="L19" s="64"/>
    </row>
    <row r="20" spans="1:12" s="1" customFormat="1" ht="13.8">
      <c r="A20" s="42" t="s">
        <v>147</v>
      </c>
      <c r="B20" s="42"/>
      <c r="C20" s="46"/>
      <c r="D20" s="47" t="s">
        <v>148</v>
      </c>
      <c r="E20" s="48"/>
      <c r="F20" s="65"/>
      <c r="G20" s="50"/>
      <c r="H20" s="50"/>
      <c r="I20" s="61"/>
      <c r="J20" s="7"/>
      <c r="L20" s="64"/>
    </row>
    <row r="21" spans="1:12" s="1" customFormat="1" ht="13.8">
      <c r="A21" s="42" t="s">
        <v>149</v>
      </c>
      <c r="B21" s="42"/>
      <c r="C21" s="46"/>
      <c r="D21" s="47" t="s">
        <v>150</v>
      </c>
      <c r="E21" s="48"/>
      <c r="F21" s="65"/>
      <c r="G21" s="50"/>
      <c r="H21" s="50"/>
      <c r="I21" s="61"/>
      <c r="J21" s="7"/>
      <c r="L21" s="64"/>
    </row>
    <row r="22" spans="1:12" s="1" customFormat="1" ht="13.8">
      <c r="A22" s="42"/>
      <c r="B22" s="42"/>
      <c r="C22" s="46"/>
      <c r="D22" s="47"/>
      <c r="E22" s="48"/>
      <c r="F22" s="65"/>
      <c r="G22" s="50"/>
      <c r="H22" s="50"/>
      <c r="I22" s="61"/>
      <c r="J22" s="7"/>
      <c r="L22" s="64"/>
    </row>
    <row r="23" spans="1:12" s="1" customFormat="1" ht="66.599999999999994" customHeight="1">
      <c r="A23" s="42"/>
      <c r="B23" s="45"/>
      <c r="C23" s="62" t="s">
        <v>126</v>
      </c>
      <c r="D23" s="63" t="s">
        <v>151</v>
      </c>
      <c r="E23" s="48"/>
      <c r="F23" s="48"/>
      <c r="G23" s="49"/>
      <c r="H23" s="50"/>
      <c r="I23" s="61"/>
      <c r="J23" s="7"/>
    </row>
    <row r="24" spans="1:12" s="1" customFormat="1" ht="13.8">
      <c r="A24" s="42"/>
      <c r="B24" s="45"/>
      <c r="C24" s="46"/>
      <c r="D24" s="47"/>
      <c r="E24" s="48"/>
      <c r="F24" s="48"/>
      <c r="G24" s="49"/>
      <c r="H24" s="50"/>
      <c r="I24" s="61"/>
      <c r="J24" s="7"/>
    </row>
    <row r="25" spans="1:12" s="1" customFormat="1" ht="13.8">
      <c r="A25" s="42"/>
      <c r="B25" s="45"/>
      <c r="C25" s="46"/>
      <c r="D25" s="47" t="s">
        <v>152</v>
      </c>
      <c r="E25" s="48"/>
      <c r="F25" s="48"/>
      <c r="G25" s="49"/>
      <c r="H25" s="50"/>
      <c r="I25" s="61"/>
      <c r="J25" s="7"/>
    </row>
    <row r="26" spans="1:12" s="1" customFormat="1" ht="13.8">
      <c r="A26" s="42"/>
      <c r="B26" s="45"/>
      <c r="C26" s="46"/>
      <c r="D26" s="47"/>
      <c r="E26" s="48"/>
      <c r="F26" s="48"/>
      <c r="G26" s="49"/>
      <c r="H26" s="50"/>
      <c r="I26" s="61"/>
      <c r="J26" s="7"/>
    </row>
    <row r="27" spans="1:12" s="1" customFormat="1" ht="13.8">
      <c r="A27" s="42" t="s">
        <v>153</v>
      </c>
      <c r="B27" s="45"/>
      <c r="C27" s="46"/>
      <c r="D27" s="47" t="s">
        <v>154</v>
      </c>
      <c r="E27" s="48" t="s">
        <v>134</v>
      </c>
      <c r="F27" s="48">
        <v>6</v>
      </c>
      <c r="G27" s="49"/>
      <c r="H27" s="50"/>
      <c r="I27" s="61"/>
      <c r="J27" s="7"/>
    </row>
    <row r="28" spans="1:12" s="1" customFormat="1" ht="13.8">
      <c r="A28" s="42" t="s">
        <v>155</v>
      </c>
      <c r="B28" s="45"/>
      <c r="C28" s="46"/>
      <c r="D28" s="47" t="s">
        <v>156</v>
      </c>
      <c r="E28" s="48"/>
      <c r="F28" s="48"/>
      <c r="G28" s="49"/>
      <c r="H28" s="50"/>
      <c r="I28" s="61"/>
      <c r="J28" s="7"/>
    </row>
    <row r="29" spans="1:12" ht="16.5" customHeight="1">
      <c r="A29" s="3"/>
      <c r="B29" s="3"/>
      <c r="C29" s="2"/>
      <c r="D29" s="3"/>
      <c r="E29" s="2"/>
      <c r="F29" s="4"/>
      <c r="G29" s="5"/>
      <c r="H29" s="5"/>
    </row>
    <row r="30" spans="1:12" s="1" customFormat="1" ht="13.8">
      <c r="A30" s="42"/>
      <c r="B30" s="45"/>
      <c r="C30" s="46"/>
      <c r="D30" s="47"/>
      <c r="E30" s="48"/>
      <c r="F30" s="48"/>
      <c r="G30" s="49"/>
      <c r="H30" s="50"/>
    </row>
    <row r="31" spans="1:12" s="1" customFormat="1" ht="13.8">
      <c r="A31" s="42"/>
      <c r="B31" s="45"/>
      <c r="C31" s="46"/>
      <c r="D31" s="47"/>
      <c r="E31" s="48"/>
      <c r="F31" s="48"/>
      <c r="G31" s="49"/>
      <c r="H31" s="50"/>
    </row>
    <row r="32" spans="1:12" s="1" customFormat="1" ht="13.8">
      <c r="A32" s="42"/>
      <c r="B32" s="45"/>
      <c r="C32" s="46"/>
      <c r="D32" s="47"/>
      <c r="E32" s="48"/>
      <c r="F32" s="48"/>
      <c r="G32" s="49"/>
      <c r="H32" s="50"/>
    </row>
    <row r="33" spans="1:10" s="1" customFormat="1" ht="13.8">
      <c r="A33" s="42"/>
      <c r="B33" s="45"/>
      <c r="C33" s="46"/>
      <c r="D33" s="47"/>
      <c r="E33" s="48"/>
      <c r="F33" s="48"/>
      <c r="G33" s="49"/>
      <c r="H33" s="50"/>
    </row>
    <row r="34" spans="1:10" s="1" customFormat="1" ht="13.8">
      <c r="A34" s="42"/>
      <c r="B34" s="45"/>
      <c r="C34" s="46"/>
      <c r="D34" s="47"/>
      <c r="E34" s="48"/>
      <c r="F34" s="48"/>
      <c r="G34" s="49"/>
      <c r="H34" s="50"/>
      <c r="I34" s="61"/>
      <c r="J34" s="7"/>
    </row>
    <row r="35" spans="1:10" s="1" customFormat="1" ht="13.8">
      <c r="A35" s="42"/>
      <c r="B35" s="45"/>
      <c r="C35" s="46"/>
      <c r="D35" s="47"/>
      <c r="E35" s="48"/>
      <c r="F35" s="48"/>
      <c r="G35" s="49"/>
      <c r="H35" s="50"/>
    </row>
    <row r="36" spans="1:10" s="1" customFormat="1" ht="13.8">
      <c r="A36" s="42"/>
      <c r="B36" s="45"/>
      <c r="C36" s="46"/>
      <c r="D36" s="47"/>
      <c r="E36" s="48"/>
      <c r="F36" s="48"/>
      <c r="G36" s="49"/>
      <c r="H36" s="50"/>
    </row>
    <row r="37" spans="1:10" s="1" customFormat="1" ht="13.8">
      <c r="A37" s="42"/>
      <c r="B37" s="45"/>
      <c r="C37" s="46"/>
      <c r="D37" s="47"/>
      <c r="E37" s="48"/>
      <c r="F37" s="48"/>
      <c r="G37" s="49"/>
      <c r="H37" s="50"/>
    </row>
    <row r="38" spans="1:10" s="1" customFormat="1" ht="13.8">
      <c r="A38" s="42"/>
      <c r="B38" s="45"/>
      <c r="C38" s="46"/>
      <c r="D38" s="47"/>
      <c r="E38" s="48"/>
      <c r="F38" s="48"/>
      <c r="G38" s="49"/>
      <c r="H38" s="50"/>
    </row>
    <row r="39" spans="1:10" ht="16.5" customHeight="1">
      <c r="A39" s="3"/>
      <c r="B39" s="3"/>
      <c r="C39" s="2"/>
      <c r="D39" s="3"/>
      <c r="E39" s="2"/>
      <c r="F39" s="4"/>
      <c r="G39" s="5"/>
      <c r="H39" s="5"/>
    </row>
    <row r="40" spans="1:10" s="1" customFormat="1" ht="13.8">
      <c r="A40" s="42"/>
      <c r="B40" s="45"/>
      <c r="C40" s="46"/>
      <c r="D40" s="47"/>
      <c r="E40" s="48"/>
      <c r="F40" s="48"/>
      <c r="G40" s="49"/>
      <c r="H40" s="50"/>
    </row>
    <row r="41" spans="1:10" s="1" customFormat="1" ht="13.8">
      <c r="A41" s="42"/>
      <c r="B41" s="45"/>
      <c r="C41" s="46"/>
      <c r="D41" s="47"/>
      <c r="E41" s="48"/>
      <c r="F41" s="48"/>
      <c r="G41" s="49"/>
      <c r="H41" s="50"/>
    </row>
    <row r="42" spans="1:10" s="1" customFormat="1" ht="13.8">
      <c r="A42" s="42"/>
      <c r="B42" s="45"/>
      <c r="C42" s="46"/>
      <c r="D42" s="47"/>
      <c r="E42" s="48"/>
      <c r="F42" s="48"/>
      <c r="G42" s="49"/>
      <c r="H42" s="50"/>
    </row>
    <row r="43" spans="1:10" s="1" customFormat="1" ht="13.8">
      <c r="A43" s="42"/>
      <c r="B43" s="45"/>
      <c r="C43" s="46"/>
      <c r="D43" s="47"/>
      <c r="E43" s="48"/>
      <c r="F43" s="48"/>
      <c r="G43" s="66"/>
      <c r="H43" s="66"/>
    </row>
    <row r="44" spans="1:10" s="1" customFormat="1" ht="13.8">
      <c r="A44" s="42"/>
      <c r="B44" s="45"/>
      <c r="C44" s="46"/>
      <c r="D44" s="47"/>
      <c r="E44" s="48"/>
      <c r="F44" s="48"/>
      <c r="G44" s="66"/>
      <c r="H44" s="66"/>
    </row>
    <row r="45" spans="1:10" s="1" customFormat="1" ht="13.8">
      <c r="A45" s="42"/>
      <c r="B45" s="45"/>
      <c r="C45" s="63"/>
      <c r="D45" s="47"/>
      <c r="E45" s="48"/>
      <c r="F45" s="48"/>
      <c r="G45" s="66"/>
      <c r="H45" s="66"/>
    </row>
    <row r="46" spans="1:10" s="1" customFormat="1" ht="13.8">
      <c r="A46" s="42"/>
      <c r="B46" s="45"/>
      <c r="C46" s="63"/>
      <c r="D46" s="47"/>
      <c r="E46" s="48"/>
      <c r="F46" s="48"/>
      <c r="G46" s="66"/>
      <c r="H46" s="66"/>
    </row>
    <row r="47" spans="1:10" s="1" customFormat="1" ht="13.8">
      <c r="A47" s="42"/>
      <c r="B47" s="45"/>
      <c r="C47" s="63"/>
      <c r="D47" s="47"/>
      <c r="E47" s="48"/>
      <c r="F47" s="48"/>
      <c r="G47" s="66"/>
      <c r="H47" s="66"/>
    </row>
    <row r="48" spans="1:10" s="1" customFormat="1" ht="13.8">
      <c r="A48" s="42"/>
      <c r="B48" s="45"/>
      <c r="C48" s="63"/>
      <c r="D48" s="47"/>
      <c r="E48" s="48"/>
      <c r="F48" s="48"/>
      <c r="G48" s="66"/>
      <c r="H48" s="66"/>
    </row>
    <row r="49" spans="1:8" ht="16.5" customHeight="1">
      <c r="A49" s="3"/>
      <c r="B49" s="3"/>
      <c r="C49" s="2"/>
      <c r="D49" s="3"/>
      <c r="E49" s="2"/>
      <c r="F49" s="4"/>
      <c r="G49" s="5"/>
      <c r="H49" s="5"/>
    </row>
    <row r="50" spans="1:8" ht="16.5" customHeight="1">
      <c r="A50" s="3"/>
      <c r="B50" s="3"/>
      <c r="C50" s="2"/>
      <c r="D50" s="3"/>
      <c r="E50" s="2"/>
      <c r="F50" s="4"/>
      <c r="G50" s="5"/>
      <c r="H50" s="5"/>
    </row>
    <row r="51" spans="1:8" s="1" customFormat="1" ht="13.8">
      <c r="A51" s="42"/>
      <c r="B51" s="45"/>
      <c r="C51" s="63"/>
      <c r="D51" s="62"/>
      <c r="E51" s="67"/>
      <c r="F51" s="48"/>
      <c r="G51" s="68"/>
      <c r="H51" s="50"/>
    </row>
    <row r="52" spans="1:8" ht="16.5" customHeight="1">
      <c r="A52" s="3"/>
      <c r="B52" s="3"/>
      <c r="C52" s="2"/>
      <c r="D52" s="3"/>
      <c r="E52" s="2"/>
      <c r="F52" s="4"/>
      <c r="G52" s="5"/>
      <c r="H52" s="5"/>
    </row>
    <row r="53" spans="1:8" ht="16.5" customHeight="1">
      <c r="A53" s="3"/>
      <c r="B53" s="3"/>
      <c r="C53" s="2"/>
      <c r="D53" s="3"/>
      <c r="E53" s="2"/>
      <c r="F53" s="4"/>
      <c r="G53" s="5"/>
      <c r="H53" s="5"/>
    </row>
    <row r="54" spans="1:8" s="1" customFormat="1" ht="13.2">
      <c r="A54" s="69"/>
      <c r="B54" s="70"/>
      <c r="C54" s="70"/>
      <c r="D54" s="71"/>
      <c r="E54" s="70"/>
      <c r="F54" s="72"/>
      <c r="G54" s="73"/>
      <c r="H54" s="74"/>
    </row>
    <row r="55" spans="1:8" s="1" customFormat="1" ht="13.2">
      <c r="A55" s="400" t="s">
        <v>157</v>
      </c>
      <c r="B55" s="401"/>
      <c r="C55" s="401"/>
      <c r="D55" s="401"/>
      <c r="E55" s="401"/>
      <c r="F55" s="401"/>
      <c r="G55" s="402"/>
      <c r="H55" s="75"/>
    </row>
    <row r="56" spans="1:8" s="1" customFormat="1" ht="13.2">
      <c r="A56" s="76"/>
      <c r="B56" s="77"/>
      <c r="C56" s="77"/>
      <c r="D56" s="78"/>
      <c r="E56" s="77"/>
      <c r="F56" s="79"/>
      <c r="G56" s="80"/>
      <c r="H56" s="81"/>
    </row>
    <row r="57" spans="1:8" s="1" customFormat="1" ht="13.2">
      <c r="A57" s="69"/>
      <c r="B57" s="70"/>
      <c r="C57" s="70"/>
      <c r="D57" s="71"/>
      <c r="E57" s="70"/>
      <c r="F57" s="82"/>
      <c r="G57" s="83"/>
      <c r="H57" s="74"/>
    </row>
    <row r="58" spans="1:8" s="1" customFormat="1" ht="13.2">
      <c r="A58" s="400" t="s">
        <v>158</v>
      </c>
      <c r="B58" s="401"/>
      <c r="C58" s="401"/>
      <c r="D58" s="401"/>
      <c r="E58" s="401"/>
      <c r="F58" s="401"/>
      <c r="G58" s="401"/>
      <c r="H58" s="84"/>
    </row>
    <row r="59" spans="1:8" s="1" customFormat="1" ht="13.2">
      <c r="A59" s="85"/>
      <c r="B59" s="86"/>
      <c r="C59" s="86"/>
      <c r="D59" s="86"/>
      <c r="E59" s="86"/>
      <c r="F59" s="86"/>
      <c r="G59" s="86"/>
      <c r="H59" s="87"/>
    </row>
    <row r="60" spans="1:8" s="1" customFormat="1" ht="13.2">
      <c r="A60" s="42"/>
      <c r="B60" s="45"/>
      <c r="C60" s="88"/>
      <c r="D60" s="56"/>
      <c r="E60" s="57"/>
      <c r="F60" s="89"/>
      <c r="G60" s="90"/>
      <c r="H60" s="91"/>
    </row>
    <row r="61" spans="1:8" s="1" customFormat="1" ht="13.8">
      <c r="A61" s="42"/>
      <c r="B61" s="45"/>
      <c r="C61" s="56"/>
      <c r="D61" s="47" t="s">
        <v>159</v>
      </c>
      <c r="E61" s="48"/>
      <c r="F61" s="48"/>
      <c r="G61" s="66"/>
      <c r="H61" s="66"/>
    </row>
    <row r="62" spans="1:8" s="1" customFormat="1" ht="13.8">
      <c r="A62" s="42"/>
      <c r="B62" s="45"/>
      <c r="C62" s="92"/>
      <c r="D62" s="47"/>
      <c r="E62" s="48"/>
      <c r="F62" s="48"/>
      <c r="G62" s="66"/>
      <c r="H62" s="66"/>
    </row>
    <row r="63" spans="1:8" s="1" customFormat="1" ht="13.8">
      <c r="A63" s="42" t="s">
        <v>160</v>
      </c>
      <c r="B63" s="45"/>
      <c r="C63" s="92"/>
      <c r="D63" s="47" t="s">
        <v>161</v>
      </c>
      <c r="E63" s="48" t="s">
        <v>134</v>
      </c>
      <c r="F63" s="373">
        <v>6</v>
      </c>
      <c r="G63" s="66"/>
      <c r="H63" s="66"/>
    </row>
    <row r="64" spans="1:8" s="1" customFormat="1" ht="13.8">
      <c r="A64" s="42" t="s">
        <v>162</v>
      </c>
      <c r="B64" s="45"/>
      <c r="C64" s="93"/>
      <c r="D64" s="47" t="s">
        <v>163</v>
      </c>
      <c r="E64" s="48" t="s">
        <v>134</v>
      </c>
      <c r="F64" s="373">
        <v>7</v>
      </c>
      <c r="G64" s="66"/>
      <c r="H64" s="66"/>
    </row>
    <row r="65" spans="1:8" s="1" customFormat="1" ht="13.8">
      <c r="A65" s="42" t="s">
        <v>164</v>
      </c>
      <c r="B65" s="45"/>
      <c r="C65" s="92"/>
      <c r="D65" s="47" t="s">
        <v>165</v>
      </c>
      <c r="E65" s="48" t="s">
        <v>134</v>
      </c>
      <c r="F65" s="373">
        <v>4</v>
      </c>
      <c r="G65" s="66"/>
      <c r="H65" s="66"/>
    </row>
    <row r="66" spans="1:8" s="1" customFormat="1" ht="13.8">
      <c r="A66" s="42" t="s">
        <v>166</v>
      </c>
      <c r="B66" s="45"/>
      <c r="C66" s="92"/>
      <c r="D66" s="47" t="s">
        <v>167</v>
      </c>
      <c r="E66" s="48" t="s">
        <v>134</v>
      </c>
      <c r="F66" s="373"/>
      <c r="G66" s="66"/>
      <c r="H66" s="50"/>
    </row>
    <row r="67" spans="1:8" s="1" customFormat="1" ht="13.8">
      <c r="A67" s="42" t="s">
        <v>168</v>
      </c>
      <c r="B67" s="45"/>
      <c r="C67" s="94"/>
      <c r="D67" s="47" t="s">
        <v>169</v>
      </c>
      <c r="E67" s="48" t="s">
        <v>134</v>
      </c>
      <c r="F67" s="373">
        <v>10</v>
      </c>
      <c r="G67" s="66"/>
      <c r="H67" s="66"/>
    </row>
    <row r="68" spans="1:8" ht="16.5" customHeight="1">
      <c r="A68" s="3"/>
      <c r="B68" s="3"/>
      <c r="C68" s="2"/>
      <c r="D68" s="3"/>
      <c r="E68" s="2"/>
      <c r="F68" s="4"/>
      <c r="G68" s="5"/>
      <c r="H68" s="5"/>
    </row>
    <row r="69" spans="1:8" s="1" customFormat="1" ht="13.8">
      <c r="A69" s="42"/>
      <c r="B69" s="45"/>
      <c r="C69" s="46"/>
      <c r="D69" s="47" t="s">
        <v>170</v>
      </c>
      <c r="E69" s="48"/>
      <c r="F69" s="48"/>
      <c r="G69" s="66"/>
      <c r="H69" s="66"/>
    </row>
    <row r="70" spans="1:8" s="1" customFormat="1" ht="13.8">
      <c r="A70" s="42"/>
      <c r="B70" s="45"/>
      <c r="C70" s="46"/>
      <c r="D70" s="47"/>
      <c r="E70" s="48"/>
      <c r="F70" s="48"/>
      <c r="G70" s="66"/>
      <c r="H70" s="66"/>
    </row>
    <row r="71" spans="1:8" s="1" customFormat="1" ht="13.8">
      <c r="A71" s="42" t="s">
        <v>171</v>
      </c>
      <c r="B71" s="45"/>
      <c r="C71" s="46"/>
      <c r="D71" s="47" t="s">
        <v>154</v>
      </c>
      <c r="E71" s="48" t="s">
        <v>134</v>
      </c>
      <c r="F71" s="48">
        <v>25</v>
      </c>
      <c r="G71" s="66"/>
      <c r="H71" s="66"/>
    </row>
    <row r="72" spans="1:8" s="1" customFormat="1" ht="13.8">
      <c r="A72" s="42" t="s">
        <v>172</v>
      </c>
      <c r="B72" s="45"/>
      <c r="C72" s="46"/>
      <c r="D72" s="47" t="s">
        <v>173</v>
      </c>
      <c r="E72" s="48"/>
      <c r="F72" s="48"/>
      <c r="G72" s="66"/>
      <c r="H72" s="66"/>
    </row>
    <row r="73" spans="1:8" s="1" customFormat="1" ht="13.8">
      <c r="A73" s="42"/>
      <c r="B73" s="45"/>
      <c r="C73" s="46"/>
      <c r="D73" s="47"/>
      <c r="E73" s="48"/>
      <c r="F73" s="48"/>
      <c r="G73" s="66"/>
      <c r="H73" s="66"/>
    </row>
    <row r="74" spans="1:8" s="1" customFormat="1" ht="25.95" customHeight="1">
      <c r="A74" s="42"/>
      <c r="B74" s="45"/>
      <c r="C74" s="62" t="s">
        <v>174</v>
      </c>
      <c r="D74" s="63" t="s">
        <v>175</v>
      </c>
      <c r="E74" s="48"/>
      <c r="F74" s="48"/>
      <c r="G74" s="66"/>
      <c r="H74" s="66"/>
    </row>
    <row r="75" spans="1:8" s="1" customFormat="1" ht="13.8">
      <c r="A75" s="42"/>
      <c r="B75" s="45"/>
      <c r="C75" s="47"/>
      <c r="D75" s="63"/>
      <c r="E75" s="48"/>
      <c r="F75" s="48"/>
      <c r="G75" s="66"/>
      <c r="H75" s="66"/>
    </row>
    <row r="76" spans="1:8" s="1" customFormat="1" ht="55.95" customHeight="1">
      <c r="A76" s="42"/>
      <c r="B76" s="45"/>
      <c r="C76" s="46"/>
      <c r="D76" s="62" t="s">
        <v>176</v>
      </c>
      <c r="E76" s="48"/>
      <c r="F76" s="48"/>
      <c r="G76" s="95"/>
      <c r="H76" s="66"/>
    </row>
    <row r="77" spans="1:8" s="1" customFormat="1" ht="13.8">
      <c r="A77" s="42" t="s">
        <v>177</v>
      </c>
      <c r="B77" s="45"/>
      <c r="C77" s="46"/>
      <c r="D77" s="47" t="s">
        <v>154</v>
      </c>
      <c r="E77" s="48" t="s">
        <v>134</v>
      </c>
      <c r="F77" s="48">
        <v>9</v>
      </c>
      <c r="G77" s="66"/>
      <c r="H77" s="66"/>
    </row>
    <row r="78" spans="1:8" s="1" customFormat="1" ht="13.8">
      <c r="A78" s="42" t="s">
        <v>178</v>
      </c>
      <c r="B78" s="45"/>
      <c r="C78" s="46"/>
      <c r="D78" s="47" t="s">
        <v>156</v>
      </c>
      <c r="E78" s="48" t="s">
        <v>134</v>
      </c>
      <c r="F78" s="48">
        <v>1</v>
      </c>
      <c r="G78" s="66"/>
      <c r="H78" s="66"/>
    </row>
    <row r="79" spans="1:8" s="1" customFormat="1" ht="13.8">
      <c r="A79" s="42"/>
      <c r="B79" s="45"/>
      <c r="C79" s="46"/>
      <c r="D79" s="47"/>
      <c r="E79" s="48"/>
      <c r="F79" s="48"/>
      <c r="G79" s="66"/>
      <c r="H79" s="66"/>
    </row>
    <row r="80" spans="1:8" s="1" customFormat="1" ht="13.8">
      <c r="A80" s="42"/>
      <c r="B80" s="45"/>
      <c r="C80" s="46"/>
      <c r="D80" s="47"/>
      <c r="E80" s="48"/>
      <c r="F80" s="48"/>
      <c r="G80" s="66"/>
      <c r="H80" s="66"/>
    </row>
    <row r="81" spans="1:8" s="1" customFormat="1" ht="13.8">
      <c r="A81" s="42"/>
      <c r="B81" s="45"/>
      <c r="C81" s="46"/>
      <c r="D81" s="47"/>
      <c r="E81" s="48"/>
      <c r="F81" s="48"/>
      <c r="G81" s="66"/>
      <c r="H81" s="66"/>
    </row>
    <row r="82" spans="1:8" s="1" customFormat="1" ht="13.8">
      <c r="A82" s="42"/>
      <c r="B82" s="45"/>
      <c r="C82" s="46"/>
      <c r="D82" s="47"/>
      <c r="E82" s="48"/>
      <c r="F82" s="48"/>
      <c r="G82" s="66"/>
      <c r="H82" s="66"/>
    </row>
    <row r="83" spans="1:8" ht="16.5" customHeight="1">
      <c r="A83" s="3"/>
      <c r="B83" s="3"/>
      <c r="C83" s="2"/>
      <c r="D83" s="3"/>
      <c r="E83" s="2"/>
      <c r="F83" s="4"/>
      <c r="G83" s="5"/>
      <c r="H83" s="5"/>
    </row>
    <row r="84" spans="1:8" s="1" customFormat="1" ht="13.8">
      <c r="A84" s="42"/>
      <c r="B84" s="45"/>
      <c r="C84" s="96"/>
      <c r="D84" s="47"/>
      <c r="E84" s="48"/>
      <c r="F84" s="48"/>
      <c r="G84" s="66"/>
      <c r="H84" s="66"/>
    </row>
    <row r="85" spans="1:8" ht="16.5" customHeight="1">
      <c r="A85" s="3"/>
      <c r="B85" s="3"/>
      <c r="C85" s="2"/>
      <c r="D85" s="3"/>
      <c r="E85" s="2"/>
      <c r="F85" s="4"/>
      <c r="G85" s="5"/>
      <c r="H85" s="5"/>
    </row>
    <row r="86" spans="1:8" ht="16.5" customHeight="1">
      <c r="A86" s="3"/>
      <c r="B86" s="3"/>
      <c r="C86" s="2"/>
      <c r="D86" s="3"/>
      <c r="E86" s="2"/>
      <c r="F86" s="4"/>
      <c r="G86" s="5"/>
      <c r="H86" s="5"/>
    </row>
    <row r="87" spans="1:8" ht="16.5" customHeight="1">
      <c r="A87" s="3"/>
      <c r="B87" s="3"/>
      <c r="C87" s="2"/>
      <c r="D87" s="3"/>
      <c r="E87" s="2"/>
      <c r="F87" s="4"/>
      <c r="G87" s="5"/>
      <c r="H87" s="5"/>
    </row>
    <row r="88" spans="1:8" ht="16.5" customHeight="1">
      <c r="A88" s="3"/>
      <c r="B88" s="3"/>
      <c r="C88" s="2"/>
      <c r="D88" s="3"/>
      <c r="E88" s="2"/>
      <c r="F88" s="4"/>
      <c r="G88" s="5"/>
      <c r="H88" s="5"/>
    </row>
    <row r="89" spans="1:8" ht="16.5" customHeight="1">
      <c r="A89" s="3"/>
      <c r="B89" s="3"/>
      <c r="C89" s="2"/>
      <c r="D89" s="3"/>
      <c r="E89" s="2"/>
      <c r="F89" s="4"/>
      <c r="G89" s="5"/>
      <c r="H89" s="5"/>
    </row>
    <row r="90" spans="1:8" ht="16.5" customHeight="1">
      <c r="A90" s="3"/>
      <c r="B90" s="3"/>
      <c r="C90" s="2"/>
      <c r="D90" s="3"/>
      <c r="E90" s="2"/>
      <c r="F90" s="4"/>
      <c r="G90" s="5"/>
      <c r="H90" s="5"/>
    </row>
    <row r="91" spans="1:8" ht="16.5" customHeight="1">
      <c r="A91" s="3"/>
      <c r="B91" s="3"/>
      <c r="C91" s="2"/>
      <c r="D91" s="3"/>
      <c r="E91" s="2"/>
      <c r="F91" s="4"/>
      <c r="G91" s="5"/>
      <c r="H91" s="5"/>
    </row>
    <row r="92" spans="1:8" ht="16.5" customHeight="1">
      <c r="A92" s="3"/>
      <c r="B92" s="3"/>
      <c r="C92" s="2"/>
      <c r="D92" s="3"/>
      <c r="E92" s="2"/>
      <c r="F92" s="4"/>
      <c r="G92" s="5"/>
      <c r="H92" s="5"/>
    </row>
    <row r="93" spans="1:8" ht="16.5" customHeight="1">
      <c r="A93" s="3"/>
      <c r="B93" s="3"/>
      <c r="C93" s="2"/>
      <c r="D93" s="3"/>
      <c r="E93" s="2"/>
      <c r="F93" s="4"/>
      <c r="G93" s="5"/>
      <c r="H93" s="5"/>
    </row>
    <row r="94" spans="1:8" ht="16.5" customHeight="1">
      <c r="A94" s="3"/>
      <c r="B94" s="3"/>
      <c r="C94" s="2"/>
      <c r="D94" s="3"/>
      <c r="E94" s="2"/>
      <c r="F94" s="4"/>
      <c r="G94" s="5"/>
      <c r="H94" s="5"/>
    </row>
    <row r="95" spans="1:8" ht="16.5" customHeight="1">
      <c r="A95" s="3"/>
      <c r="B95" s="3"/>
      <c r="C95" s="2"/>
      <c r="D95" s="3"/>
      <c r="E95" s="2"/>
      <c r="F95" s="4"/>
      <c r="G95" s="5"/>
      <c r="H95" s="5"/>
    </row>
    <row r="96" spans="1:8" ht="16.5" customHeight="1">
      <c r="A96" s="3"/>
      <c r="B96" s="3"/>
      <c r="C96" s="2"/>
      <c r="D96" s="3"/>
      <c r="E96" s="2"/>
      <c r="F96" s="4"/>
      <c r="G96" s="5"/>
      <c r="H96" s="5"/>
    </row>
    <row r="97" spans="1:8" ht="16.5" customHeight="1">
      <c r="A97" s="3"/>
      <c r="B97" s="3"/>
      <c r="C97" s="2"/>
      <c r="D97" s="3"/>
      <c r="E97" s="2"/>
      <c r="F97" s="4"/>
      <c r="G97" s="5"/>
      <c r="H97" s="5"/>
    </row>
    <row r="98" spans="1:8" ht="16.5" customHeight="1">
      <c r="A98" s="3"/>
      <c r="B98" s="3"/>
      <c r="C98" s="2"/>
      <c r="D98" s="3"/>
      <c r="E98" s="2"/>
      <c r="F98" s="4"/>
      <c r="G98" s="5"/>
      <c r="H98" s="5"/>
    </row>
    <row r="99" spans="1:8" s="1" customFormat="1" ht="13.8">
      <c r="A99" s="42"/>
      <c r="B99" s="45"/>
      <c r="C99" s="47"/>
      <c r="D99" s="63"/>
      <c r="E99" s="46"/>
      <c r="F99" s="46"/>
      <c r="G99" s="66"/>
      <c r="H99" s="66"/>
    </row>
    <row r="100" spans="1:8" s="1" customFormat="1" ht="13.8">
      <c r="A100" s="42"/>
      <c r="B100" s="45"/>
      <c r="C100" s="47"/>
      <c r="D100" s="63"/>
      <c r="E100" s="97"/>
      <c r="F100" s="97"/>
      <c r="G100" s="98"/>
      <c r="H100" s="66"/>
    </row>
    <row r="101" spans="1:8" s="1" customFormat="1" ht="13.8">
      <c r="A101" s="42"/>
      <c r="B101" s="45"/>
      <c r="C101" s="46"/>
      <c r="D101" s="47"/>
      <c r="E101" s="48"/>
      <c r="F101" s="48"/>
      <c r="G101" s="50"/>
      <c r="H101" s="66"/>
    </row>
    <row r="102" spans="1:8" s="1" customFormat="1" ht="13.8">
      <c r="A102" s="42"/>
      <c r="B102" s="45"/>
      <c r="C102" s="46"/>
      <c r="D102" s="47"/>
      <c r="E102" s="48"/>
      <c r="F102" s="48"/>
      <c r="G102" s="50"/>
      <c r="H102" s="66"/>
    </row>
    <row r="103" spans="1:8" s="1" customFormat="1" ht="13.8">
      <c r="A103" s="42"/>
      <c r="B103" s="45"/>
      <c r="C103" s="46"/>
      <c r="D103" s="47"/>
      <c r="E103" s="48"/>
      <c r="F103" s="48"/>
      <c r="G103" s="50"/>
      <c r="H103" s="50"/>
    </row>
    <row r="104" spans="1:8" s="1" customFormat="1" ht="13.8">
      <c r="A104" s="42"/>
      <c r="B104" s="45"/>
      <c r="C104" s="46"/>
      <c r="D104" s="47"/>
      <c r="E104" s="48"/>
      <c r="F104" s="48"/>
      <c r="G104" s="50"/>
      <c r="H104" s="50"/>
    </row>
    <row r="105" spans="1:8" s="1" customFormat="1" ht="13.2">
      <c r="A105" s="69"/>
      <c r="B105" s="70"/>
      <c r="C105" s="70"/>
      <c r="D105" s="71"/>
      <c r="E105" s="70"/>
      <c r="F105" s="72"/>
      <c r="G105" s="73"/>
      <c r="H105" s="74"/>
    </row>
    <row r="106" spans="1:8" s="1" customFormat="1" ht="13.2">
      <c r="A106" s="400" t="s">
        <v>179</v>
      </c>
      <c r="B106" s="401"/>
      <c r="C106" s="401"/>
      <c r="D106" s="401"/>
      <c r="E106" s="401"/>
      <c r="F106" s="401"/>
      <c r="G106" s="402"/>
      <c r="H106" s="75"/>
    </row>
    <row r="107" spans="1:8" s="1" customFormat="1" ht="13.2">
      <c r="A107" s="76"/>
      <c r="B107" s="77"/>
      <c r="C107" s="77"/>
      <c r="D107" s="78"/>
      <c r="E107" s="77"/>
      <c r="F107" s="79"/>
      <c r="G107" s="80"/>
      <c r="H107" s="81"/>
    </row>
    <row r="108" spans="1:8" s="1" customFormat="1" ht="16.5" customHeight="1">
      <c r="A108" s="69"/>
      <c r="B108" s="70"/>
      <c r="C108" s="70"/>
      <c r="D108" s="71"/>
      <c r="E108" s="99"/>
      <c r="F108" s="100"/>
      <c r="G108" s="101"/>
      <c r="H108" s="102"/>
    </row>
  </sheetData>
  <mergeCells count="9">
    <mergeCell ref="E1:H1"/>
    <mergeCell ref="A55:G55"/>
    <mergeCell ref="A58:G58"/>
    <mergeCell ref="A106:G106"/>
    <mergeCell ref="A3:D4"/>
    <mergeCell ref="E2:H2"/>
    <mergeCell ref="E3:H3"/>
    <mergeCell ref="A7:A9"/>
    <mergeCell ref="D11:D12"/>
  </mergeCells>
  <pageMargins left="0.70866141732283505" right="0.70866141732283505" top="0.74803149606299202" bottom="0.74803149606299202" header="0.31496062992126" footer="0.31496062992126"/>
  <pageSetup paperSize="9" scale="81" fitToHeight="0" orientation="portrait" r:id="rId1"/>
  <headerFooter>
    <oddFooter>&amp;RPipeline</oddFooter>
  </headerFooter>
  <rowBreaks count="1" manualBreakCount="1">
    <brk id="56" max="8" man="1"/>
  </rowBreaks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70ED5BF8148441B6DC0C9883746E31" ma:contentTypeVersion="18" ma:contentTypeDescription="Create a new document." ma:contentTypeScope="" ma:versionID="7d794ed20f85cf0530a13af0e772b8ca">
  <xsd:schema xmlns:xsd="http://www.w3.org/2001/XMLSchema" xmlns:xs="http://www.w3.org/2001/XMLSchema" xmlns:p="http://schemas.microsoft.com/office/2006/metadata/properties" xmlns:ns3="84601b2b-9924-4d0e-84e2-0867e1dab8ca" xmlns:ns4="eff8b7a2-398d-4c2f-b751-a11b868bed0a" targetNamespace="http://schemas.microsoft.com/office/2006/metadata/properties" ma:root="true" ma:fieldsID="4b8696002f69426e9a9af5a685d7ba26" ns3:_="" ns4:_="">
    <xsd:import namespace="84601b2b-9924-4d0e-84e2-0867e1dab8ca"/>
    <xsd:import namespace="eff8b7a2-398d-4c2f-b751-a11b868bed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01b2b-9924-4d0e-84e2-0867e1dab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f8b7a2-398d-4c2f-b751-a11b868bed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4601b2b-9924-4d0e-84e2-0867e1dab8ca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0FADE4B3-500A-45B0-83DC-40D2EE5E705F}">
  <ds:schemaRefs/>
</ds:datastoreItem>
</file>

<file path=customXml/itemProps2.xml><?xml version="1.0" encoding="utf-8"?>
<ds:datastoreItem xmlns:ds="http://schemas.openxmlformats.org/officeDocument/2006/customXml" ds:itemID="{5BA95FB4-71BC-499A-A9BA-A3AEF648BFE6}">
  <ds:schemaRefs/>
</ds:datastoreItem>
</file>

<file path=customXml/itemProps3.xml><?xml version="1.0" encoding="utf-8"?>
<ds:datastoreItem xmlns:ds="http://schemas.openxmlformats.org/officeDocument/2006/customXml" ds:itemID="{BA930BCA-1804-40A5-91EC-568AEC396528}">
  <ds:schemaRefs/>
</ds:datastoreItem>
</file>

<file path=customXml/itemProps4.xml><?xml version="1.0" encoding="utf-8"?>
<ds:datastoreItem xmlns:ds="http://schemas.openxmlformats.org/officeDocument/2006/customXml" ds:itemID="{F5494DA6-72E4-4A9F-A5D5-87CB33031F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FINAL SUMMARY PAGE</vt:lpstr>
      <vt:lpstr>1.1 SANS A</vt:lpstr>
      <vt:lpstr> 2.1 SANS C</vt:lpstr>
      <vt:lpstr>2.2 SANS DB</vt:lpstr>
      <vt:lpstr>2.3 SANS LB </vt:lpstr>
      <vt:lpstr>2.5 SANS L Reticulation</vt:lpstr>
      <vt:lpstr>' 2.1 SANS C'!Print_Area</vt:lpstr>
      <vt:lpstr>'1.1 SANS A'!Print_Area</vt:lpstr>
      <vt:lpstr>'2.2 SANS DB'!Print_Area</vt:lpstr>
      <vt:lpstr>'2.3 SANS LB '!Print_Area</vt:lpstr>
      <vt:lpstr>'2.5 SANS L Reticulation'!Print_Area</vt:lpstr>
      <vt:lpstr>'FINAL SUMMARY PAGE'!Print_Area</vt:lpstr>
      <vt:lpstr>' 2.1 SANS C'!Print_Titles</vt:lpstr>
      <vt:lpstr>'1.1 SANS A'!Print_Titles</vt:lpstr>
      <vt:lpstr>'2.2 SANS DB'!Print_Titles</vt:lpstr>
      <vt:lpstr>'2.3 SANS LB '!Print_Titles</vt:lpstr>
      <vt:lpstr>'2.5 SANS L Reticulation'!Print_Titles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Kusel, Werner</dc:creator>
  <cp:lastModifiedBy>xolisiwe mpitshane</cp:lastModifiedBy>
  <cp:lastPrinted>2026-09-02T18:52:35Z</cp:lastPrinted>
  <dcterms:created xsi:type="dcterms:W3CDTF">2014-12-09T08:10:00Z</dcterms:created>
  <dcterms:modified xsi:type="dcterms:W3CDTF">2026-09-15T18:56:54Z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{F5494DA6-72E4-4A9F-A5D5-87CB33031F58}</vt:lpwstr>
  </property>
  <property fmtid="{D5CDD505-2E9C-101B-9397-08002B2CF9AE}" pid="5" name="ContentTypeId">
    <vt:lpwstr>0x010100BC70ED5BF8148441B6DC0C9883746E31</vt:lpwstr>
  </property>
  <property fmtid="{D5CDD505-2E9C-101B-9397-08002B2CF9AE}" pid="6" name="ICV">
    <vt:lpwstr>D65F1CBC324E47CB85A8729D7E92BB1E_13</vt:lpwstr>
  </property>
  <property fmtid="{D5CDD505-2E9C-101B-9397-08002B2CF9AE}" pid="7" name="KSOProductBuildVer">
    <vt:lpwstr>1033-12.1.0.26880</vt:lpwstr>
  </property>
  <property fmtid="{D5CDD505-2E9C-101B-9397-08002B2CF9AE}" pid="8" name="CalculationRule">
    <vt:i4>0</vt:i4>
  </property>
</Properties>
</file>